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2e\회계\회계\2019년 예산\"/>
    </mc:Choice>
  </mc:AlternateContent>
  <bookViews>
    <workbookView xWindow="0" yWindow="0" windowWidth="27660" windowHeight="11175" activeTab="2"/>
  </bookViews>
  <sheets>
    <sheet name="총괄표" sheetId="9" r:id="rId1"/>
    <sheet name="세입" sheetId="4" r:id="rId2"/>
    <sheet name="세출" sheetId="5" r:id="rId3"/>
  </sheets>
  <definedNames>
    <definedName name="_xlnm.Print_Area" localSheetId="1">세입!$A$1:$G$52</definedName>
    <definedName name="_xlnm.Print_Area" localSheetId="2">세출!$A$1:$G$68</definedName>
    <definedName name="_xlnm.Print_Area" localSheetId="0">총괄표!$A$1:$J$33</definedName>
  </definedNames>
  <calcPr calcId="152511"/>
</workbook>
</file>

<file path=xl/calcChain.xml><?xml version="1.0" encoding="utf-8"?>
<calcChain xmlns="http://schemas.openxmlformats.org/spreadsheetml/2006/main">
  <c r="G26" i="4" l="1"/>
  <c r="E26" i="4"/>
  <c r="D26" i="4"/>
  <c r="D7" i="4"/>
  <c r="E31" i="5" l="1"/>
  <c r="E7" i="4" l="1"/>
  <c r="H5" i="9" l="1"/>
  <c r="D42" i="5" l="1"/>
  <c r="G43" i="5"/>
  <c r="G44" i="5"/>
  <c r="G45" i="5"/>
  <c r="G46" i="5"/>
  <c r="E42" i="5" l="1"/>
  <c r="G34" i="5" l="1"/>
  <c r="D50" i="5"/>
  <c r="G14" i="4" l="1"/>
  <c r="G13" i="4"/>
  <c r="G12" i="4"/>
  <c r="F7" i="4"/>
  <c r="E62" i="5" l="1"/>
  <c r="E61" i="5" s="1"/>
  <c r="F62" i="5"/>
  <c r="F61" i="5" s="1"/>
  <c r="D62" i="5"/>
  <c r="D61" i="5" s="1"/>
  <c r="G64" i="5"/>
  <c r="G63" i="5"/>
  <c r="G53" i="5"/>
  <c r="G54" i="5"/>
  <c r="G56" i="5"/>
  <c r="G57" i="5"/>
  <c r="G55" i="5"/>
  <c r="G58" i="5"/>
  <c r="G52" i="5"/>
  <c r="G51" i="5"/>
  <c r="G49" i="5"/>
  <c r="G48" i="5"/>
  <c r="G47" i="5"/>
  <c r="G39" i="5"/>
  <c r="G38" i="5"/>
  <c r="G37" i="5"/>
  <c r="G33" i="5"/>
  <c r="G32" i="5"/>
  <c r="G29" i="5"/>
  <c r="G28" i="5"/>
  <c r="G27" i="5"/>
  <c r="G24" i="5"/>
  <c r="G23" i="5"/>
  <c r="G22" i="5"/>
  <c r="G20" i="5"/>
  <c r="G19" i="5"/>
  <c r="G15" i="5"/>
  <c r="G14" i="5"/>
  <c r="G13" i="5"/>
  <c r="G12" i="5"/>
  <c r="G11" i="5"/>
  <c r="G10" i="5"/>
  <c r="G9" i="5"/>
  <c r="D36" i="5"/>
  <c r="D31" i="5"/>
  <c r="D30" i="5" s="1"/>
  <c r="D21" i="5"/>
  <c r="D18" i="5"/>
  <c r="D25" i="5" s="1"/>
  <c r="D16" i="5"/>
  <c r="D8" i="5" s="1"/>
  <c r="G50" i="4"/>
  <c r="G49" i="4"/>
  <c r="G45" i="4"/>
  <c r="G43" i="4"/>
  <c r="G42" i="4"/>
  <c r="G41" i="4"/>
  <c r="G40" i="4"/>
  <c r="G39" i="4"/>
  <c r="G36" i="4"/>
  <c r="G35" i="4"/>
  <c r="G32" i="4"/>
  <c r="G31" i="4"/>
  <c r="G30" i="4"/>
  <c r="G24" i="4"/>
  <c r="G21" i="4"/>
  <c r="G20" i="4"/>
  <c r="G19" i="4"/>
  <c r="G18" i="4"/>
  <c r="G16" i="4"/>
  <c r="G15" i="4"/>
  <c r="G11" i="4"/>
  <c r="G10" i="4"/>
  <c r="G9" i="4"/>
  <c r="G8" i="4"/>
  <c r="D47" i="4"/>
  <c r="D46" i="4" s="1"/>
  <c r="D38" i="4"/>
  <c r="D37" i="4" s="1"/>
  <c r="D34" i="4"/>
  <c r="D33" i="4" s="1"/>
  <c r="D29" i="4"/>
  <c r="D28" i="4" s="1"/>
  <c r="D17" i="4"/>
  <c r="D27" i="4" s="1"/>
  <c r="D52" i="4" s="1"/>
  <c r="I5" i="9"/>
  <c r="J7" i="9"/>
  <c r="J8" i="9"/>
  <c r="J9" i="9"/>
  <c r="J6" i="9"/>
  <c r="E7" i="9"/>
  <c r="E9" i="9"/>
  <c r="E10" i="9"/>
  <c r="E11" i="9"/>
  <c r="E6" i="9"/>
  <c r="B5" i="9"/>
  <c r="C8" i="9"/>
  <c r="C5" i="9" s="1"/>
  <c r="D8" i="9"/>
  <c r="D5" i="9" s="1"/>
  <c r="B8" i="9"/>
  <c r="F29" i="4"/>
  <c r="F28" i="4" s="1"/>
  <c r="F21" i="5"/>
  <c r="E21" i="5"/>
  <c r="G42" i="5" l="1"/>
  <c r="J5" i="9"/>
  <c r="E8" i="9"/>
  <c r="D40" i="5"/>
  <c r="G31" i="5"/>
  <c r="G30" i="5" s="1"/>
  <c r="G62" i="5"/>
  <c r="G61" i="5" s="1"/>
  <c r="D35" i="5"/>
  <c r="D67" i="5"/>
  <c r="G7" i="4"/>
  <c r="D6" i="4"/>
  <c r="D5" i="4" s="1"/>
  <c r="D7" i="5"/>
  <c r="D17" i="5"/>
  <c r="D26" i="5" s="1"/>
  <c r="D51" i="4"/>
  <c r="D41" i="5" l="1"/>
  <c r="D68" i="5" s="1"/>
  <c r="D6" i="5"/>
  <c r="E5" i="9" l="1"/>
  <c r="G48" i="4"/>
  <c r="E38" i="4"/>
  <c r="E37" i="4" s="1"/>
  <c r="G22" i="4"/>
  <c r="G23" i="4"/>
  <c r="G25" i="4"/>
  <c r="F18" i="5"/>
  <c r="F25" i="5"/>
  <c r="G66" i="5"/>
  <c r="G60" i="5"/>
  <c r="F31" i="5"/>
  <c r="F30" i="5" s="1"/>
  <c r="G21" i="5" l="1"/>
  <c r="G18" i="5"/>
  <c r="G29" i="4"/>
  <c r="G28" i="4" s="1"/>
  <c r="G50" i="5"/>
  <c r="G36" i="5"/>
  <c r="G40" i="5" s="1"/>
  <c r="G34" i="4"/>
  <c r="G33" i="4" s="1"/>
  <c r="G47" i="4"/>
  <c r="G46" i="4" s="1"/>
  <c r="G17" i="4"/>
  <c r="E16" i="5"/>
  <c r="E17" i="5" l="1"/>
  <c r="E8" i="5"/>
  <c r="G35" i="5"/>
  <c r="F38" i="4" l="1"/>
  <c r="F34" i="4"/>
  <c r="F33" i="4" s="1"/>
  <c r="F50" i="5"/>
  <c r="F36" i="5"/>
  <c r="E17" i="4" l="1"/>
  <c r="E6" i="4" l="1"/>
  <c r="E27" i="4"/>
  <c r="E18" i="5" l="1"/>
  <c r="E25" i="5" s="1"/>
  <c r="E26" i="5" s="1"/>
  <c r="G25" i="5"/>
  <c r="E30" i="5"/>
  <c r="E36" i="5"/>
  <c r="F42" i="5"/>
  <c r="F35" i="5" s="1"/>
  <c r="E50" i="5"/>
  <c r="G67" i="5"/>
  <c r="F17" i="4"/>
  <c r="E29" i="4"/>
  <c r="E28" i="4" s="1"/>
  <c r="E34" i="4"/>
  <c r="E33" i="4" s="1"/>
  <c r="F37" i="4"/>
  <c r="G38" i="4"/>
  <c r="G37" i="4" s="1"/>
  <c r="G51" i="4" s="1"/>
  <c r="E47" i="4"/>
  <c r="E46" i="4" s="1"/>
  <c r="F47" i="4"/>
  <c r="F46" i="4" s="1"/>
  <c r="G5" i="9"/>
  <c r="E5" i="4" l="1"/>
  <c r="F26" i="4"/>
  <c r="F27" i="4" s="1"/>
  <c r="F67" i="5"/>
  <c r="E67" i="5"/>
  <c r="F40" i="5"/>
  <c r="F6" i="4"/>
  <c r="F5" i="4" s="1"/>
  <c r="E40" i="5"/>
  <c r="E41" i="5" s="1"/>
  <c r="G27" i="4"/>
  <c r="E7" i="5"/>
  <c r="E35" i="5"/>
  <c r="G6" i="4"/>
  <c r="G5" i="4" s="1"/>
  <c r="F51" i="4"/>
  <c r="E51" i="4"/>
  <c r="E6" i="5" l="1"/>
  <c r="F52" i="4"/>
  <c r="G52" i="4"/>
  <c r="E68" i="5"/>
  <c r="E52" i="4"/>
  <c r="G16" i="5" l="1"/>
  <c r="F16" i="5"/>
  <c r="F17" i="5" l="1"/>
  <c r="F26" i="5" s="1"/>
  <c r="F41" i="5" s="1"/>
  <c r="F68" i="5" s="1"/>
  <c r="F8" i="5"/>
  <c r="F7" i="5" s="1"/>
  <c r="F6" i="5" s="1"/>
  <c r="G17" i="5"/>
  <c r="G26" i="5" s="1"/>
  <c r="G41" i="5" s="1"/>
  <c r="G68" i="5" s="1"/>
  <c r="G8" i="5"/>
  <c r="G7" i="5" s="1"/>
  <c r="G6" i="5" s="1"/>
</calcChain>
</file>

<file path=xl/comments1.xml><?xml version="1.0" encoding="utf-8"?>
<comments xmlns="http://schemas.openxmlformats.org/spreadsheetml/2006/main">
  <authors>
    <author>eun hye lee</author>
  </authors>
  <commentList>
    <comment ref="E7" authorId="0" shapeId="0">
      <text>
        <r>
          <rPr>
            <b/>
            <sz val="9"/>
            <color indexed="81"/>
            <rFont val="돋움"/>
            <family val="3"/>
            <charset val="129"/>
          </rPr>
          <t>재가</t>
        </r>
        <r>
          <rPr>
            <b/>
            <sz val="9"/>
            <color indexed="81"/>
            <rFont val="Tahoma"/>
            <family val="2"/>
          </rPr>
          <t xml:space="preserve"> 200,000,000
</t>
        </r>
        <r>
          <rPr>
            <b/>
            <sz val="9"/>
            <color indexed="81"/>
            <rFont val="돋움"/>
            <family val="3"/>
            <charset val="129"/>
          </rPr>
          <t>종합센터</t>
        </r>
        <r>
          <rPr>
            <b/>
            <sz val="9"/>
            <color indexed="81"/>
            <rFont val="Tahoma"/>
            <family val="2"/>
          </rPr>
          <t xml:space="preserve"> 130,000,000
</t>
        </r>
        <r>
          <rPr>
            <b/>
            <sz val="9"/>
            <color indexed="81"/>
            <rFont val="돋움"/>
            <family val="3"/>
            <charset val="129"/>
          </rPr>
          <t>총</t>
        </r>
        <r>
          <rPr>
            <b/>
            <sz val="9"/>
            <color indexed="81"/>
            <rFont val="Tahoma"/>
            <family val="2"/>
          </rPr>
          <t xml:space="preserve"> 330,000,000</t>
        </r>
        <r>
          <rPr>
            <b/>
            <sz val="9"/>
            <color indexed="81"/>
            <rFont val="돋움"/>
            <family val="3"/>
            <charset val="129"/>
          </rPr>
          <t>원</t>
        </r>
      </text>
    </comment>
  </commentList>
</comments>
</file>

<file path=xl/sharedStrings.xml><?xml version="1.0" encoding="utf-8"?>
<sst xmlns="http://schemas.openxmlformats.org/spreadsheetml/2006/main" count="168" uniqueCount="131">
  <si>
    <t>관</t>
    <phoneticPr fontId="4" type="noConversion"/>
  </si>
  <si>
    <t>항</t>
    <phoneticPr fontId="4" type="noConversion"/>
  </si>
  <si>
    <t>목</t>
    <phoneticPr fontId="4" type="noConversion"/>
  </si>
  <si>
    <t>총계</t>
    <phoneticPr fontId="4" type="noConversion"/>
  </si>
  <si>
    <t>보조금수입</t>
    <phoneticPr fontId="4" type="noConversion"/>
  </si>
  <si>
    <t>소  계</t>
    <phoneticPr fontId="4" type="noConversion"/>
  </si>
  <si>
    <t>제수당</t>
    <phoneticPr fontId="4" type="noConversion"/>
  </si>
  <si>
    <t>퇴직적립금</t>
    <phoneticPr fontId="4" type="noConversion"/>
  </si>
  <si>
    <t>사회보험</t>
    <phoneticPr fontId="4" type="noConversion"/>
  </si>
  <si>
    <t>수용기관경비</t>
    <phoneticPr fontId="4" type="noConversion"/>
  </si>
  <si>
    <t>공공요금</t>
    <phoneticPr fontId="4" type="noConversion"/>
  </si>
  <si>
    <t>제세공과금</t>
    <phoneticPr fontId="4" type="noConversion"/>
  </si>
  <si>
    <t>사업비</t>
    <phoneticPr fontId="4" type="noConversion"/>
  </si>
  <si>
    <t xml:space="preserve"> </t>
    <phoneticPr fontId="4" type="noConversion"/>
  </si>
  <si>
    <t>후원금수입</t>
    <phoneticPr fontId="4" type="noConversion"/>
  </si>
  <si>
    <t>결연후원금</t>
    <phoneticPr fontId="4" type="noConversion"/>
  </si>
  <si>
    <t>소계</t>
    <phoneticPr fontId="4" type="noConversion"/>
  </si>
  <si>
    <t>전입금</t>
    <phoneticPr fontId="4" type="noConversion"/>
  </si>
  <si>
    <t>법인전입금</t>
    <phoneticPr fontId="4" type="noConversion"/>
  </si>
  <si>
    <t>이월금</t>
    <phoneticPr fontId="4" type="noConversion"/>
  </si>
  <si>
    <t>잡수입</t>
    <phoneticPr fontId="4" type="noConversion"/>
  </si>
  <si>
    <t>이자수입</t>
    <phoneticPr fontId="4" type="noConversion"/>
  </si>
  <si>
    <t>기타잡수입</t>
    <phoneticPr fontId="4" type="noConversion"/>
  </si>
  <si>
    <t>사무비</t>
    <phoneticPr fontId="4" type="noConversion"/>
  </si>
  <si>
    <t>인건비</t>
    <phoneticPr fontId="4" type="noConversion"/>
  </si>
  <si>
    <t>급  여</t>
    <phoneticPr fontId="4" type="noConversion"/>
  </si>
  <si>
    <t>업무추진</t>
    <phoneticPr fontId="4" type="noConversion"/>
  </si>
  <si>
    <t xml:space="preserve">회의비 </t>
    <phoneticPr fontId="4" type="noConversion"/>
  </si>
  <si>
    <t>운영비</t>
    <phoneticPr fontId="4" type="noConversion"/>
  </si>
  <si>
    <t>여비</t>
    <phoneticPr fontId="4" type="noConversion"/>
  </si>
  <si>
    <t>수용비 및수수료</t>
    <phoneticPr fontId="4" type="noConversion"/>
  </si>
  <si>
    <t>차량비</t>
    <phoneticPr fontId="4" type="noConversion"/>
  </si>
  <si>
    <t>연료비</t>
    <phoneticPr fontId="4" type="noConversion"/>
  </si>
  <si>
    <t>재산조성</t>
    <phoneticPr fontId="4" type="noConversion"/>
  </si>
  <si>
    <t>시설비</t>
    <phoneticPr fontId="4" type="noConversion"/>
  </si>
  <si>
    <t>자산취득비</t>
    <phoneticPr fontId="4" type="noConversion"/>
  </si>
  <si>
    <t>생계비</t>
    <phoneticPr fontId="4" type="noConversion"/>
  </si>
  <si>
    <t xml:space="preserve">결연금 </t>
    <phoneticPr fontId="4" type="noConversion"/>
  </si>
  <si>
    <t>생일축하금</t>
    <phoneticPr fontId="4" type="noConversion"/>
  </si>
  <si>
    <t>기타사업</t>
    <phoneticPr fontId="4" type="noConversion"/>
  </si>
  <si>
    <t>소계</t>
    <phoneticPr fontId="3" type="noConversion"/>
  </si>
  <si>
    <t>시설비</t>
    <phoneticPr fontId="3" type="noConversion"/>
  </si>
  <si>
    <t>전출금</t>
    <phoneticPr fontId="3" type="noConversion"/>
  </si>
  <si>
    <t>예비비</t>
    <phoneticPr fontId="3" type="noConversion"/>
  </si>
  <si>
    <t>기타보조사업</t>
    <phoneticPr fontId="3" type="noConversion"/>
  </si>
  <si>
    <t>노인돌봄기본서비스</t>
    <phoneticPr fontId="3" type="noConversion"/>
  </si>
  <si>
    <t>노인기본서비스</t>
    <phoneticPr fontId="4" type="noConversion"/>
  </si>
  <si>
    <t>노인종합서비스</t>
    <phoneticPr fontId="4" type="noConversion"/>
  </si>
  <si>
    <t>직원교육비</t>
    <phoneticPr fontId="4" type="noConversion"/>
  </si>
  <si>
    <t>노인돌봄종합서비스</t>
    <phoneticPr fontId="3" type="noConversion"/>
  </si>
  <si>
    <t>후원금수입</t>
    <phoneticPr fontId="3" type="noConversion"/>
  </si>
  <si>
    <t>지정후원금</t>
    <phoneticPr fontId="4" type="noConversion"/>
  </si>
  <si>
    <t>비지정후원금</t>
    <phoneticPr fontId="3" type="noConversion"/>
  </si>
  <si>
    <t>전입금</t>
    <phoneticPr fontId="3" type="noConversion"/>
  </si>
  <si>
    <t>전년도이월금</t>
    <phoneticPr fontId="4" type="noConversion"/>
  </si>
  <si>
    <t>반환금</t>
    <phoneticPr fontId="3" type="noConversion"/>
  </si>
  <si>
    <t>이월금</t>
    <phoneticPr fontId="3" type="noConversion"/>
  </si>
  <si>
    <t>총  계</t>
    <phoneticPr fontId="4" type="noConversion"/>
  </si>
  <si>
    <t>사 무 비</t>
    <phoneticPr fontId="4" type="noConversion"/>
  </si>
  <si>
    <t>재산조성비</t>
    <phoneticPr fontId="4" type="noConversion"/>
  </si>
  <si>
    <t>이 월 금</t>
    <phoneticPr fontId="4" type="noConversion"/>
  </si>
  <si>
    <t>잡 수 입</t>
    <phoneticPr fontId="4" type="noConversion"/>
  </si>
  <si>
    <t>사 업 비</t>
    <phoneticPr fontId="4" type="noConversion"/>
  </si>
  <si>
    <t>증감</t>
  </si>
  <si>
    <t>누계</t>
    <phoneticPr fontId="4" type="noConversion"/>
  </si>
  <si>
    <t>누계</t>
    <phoneticPr fontId="3" type="noConversion"/>
  </si>
  <si>
    <t>누  계</t>
    <phoneticPr fontId="4" type="noConversion"/>
  </si>
  <si>
    <t xml:space="preserve"> 소  계</t>
    <phoneticPr fontId="4" type="noConversion"/>
  </si>
  <si>
    <t>2차추경예산</t>
    <phoneticPr fontId="3" type="noConversion"/>
  </si>
  <si>
    <t>전년도이월금(후원금)</t>
    <phoneticPr fontId="4" type="noConversion"/>
  </si>
  <si>
    <t>일용잡급</t>
    <phoneticPr fontId="3" type="noConversion"/>
  </si>
  <si>
    <t>예비비및기타</t>
    <phoneticPr fontId="3" type="noConversion"/>
  </si>
  <si>
    <t>법인전입금(후원금)</t>
    <phoneticPr fontId="3" type="noConversion"/>
  </si>
  <si>
    <t>구  분(관)</t>
    <phoneticPr fontId="4" type="noConversion"/>
  </si>
  <si>
    <t>구   분</t>
    <phoneticPr fontId="4" type="noConversion"/>
  </si>
  <si>
    <t>증(△)감
(b)-(a)</t>
    <phoneticPr fontId="4" type="noConversion"/>
  </si>
  <si>
    <t>예비비 및 반환금</t>
    <phoneticPr fontId="4" type="noConversion"/>
  </si>
  <si>
    <t>이월사업비(결연)</t>
    <phoneticPr fontId="4" type="noConversion"/>
  </si>
  <si>
    <t>이월사업비(종합)</t>
    <phoneticPr fontId="4" type="noConversion"/>
  </si>
  <si>
    <t>기타후생비</t>
    <phoneticPr fontId="4" type="noConversion"/>
  </si>
  <si>
    <t>직책보조비</t>
    <phoneticPr fontId="4" type="noConversion"/>
  </si>
  <si>
    <t>유급가정봉사원</t>
    <phoneticPr fontId="3" type="noConversion"/>
  </si>
  <si>
    <t>불용품매각대</t>
    <phoneticPr fontId="3" type="noConversion"/>
  </si>
  <si>
    <t>2차추경</t>
    <phoneticPr fontId="3" type="noConversion"/>
  </si>
  <si>
    <t>이월사업비(지정후원)</t>
    <phoneticPr fontId="4" type="noConversion"/>
  </si>
  <si>
    <t>* 수입 변동사항</t>
    <phoneticPr fontId="10" type="noConversion"/>
  </si>
  <si>
    <t>▷ 가파 보조금 증액 : 1억→1억2천</t>
    <phoneticPr fontId="10" type="noConversion"/>
  </si>
  <si>
    <t>▷ 16년도 사무원 인력 부재로 법인전입금 1,000만원 이월금으로 존재</t>
    <phoneticPr fontId="10" type="noConversion"/>
  </si>
  <si>
    <t>▷ 법인전입금 변동사항 없음 : 16년 차량 구입 이후에도 정규직 1인 인사이동으로 인해 보조금 현상태 유지</t>
    <phoneticPr fontId="10" type="noConversion"/>
  </si>
  <si>
    <t>* 지출 변동사항</t>
    <phoneticPr fontId="10" type="noConversion"/>
  </si>
  <si>
    <t>▷ 총무팀장(정규직) 인사이동으로 인해 인건비 증가 (3,800만원)</t>
    <phoneticPr fontId="10" type="noConversion"/>
  </si>
  <si>
    <t>▷ 위탁사업 인건비 사용 한계로 인해 일용잡급으로 부족부 배정</t>
    <phoneticPr fontId="10" type="noConversion"/>
  </si>
  <si>
    <t>▷ 공공요금, 수용비, 차량비 등 16년 예산 참고하여 축소, 인건비 증가로 인해 운영비 축소</t>
    <phoneticPr fontId="10" type="noConversion"/>
  </si>
  <si>
    <t>* 17년 인건비 가이드라인 미확정으로 인해 1차 추경시 인건비 확보를 위해 운영비 더 축소해야 할것으로 보임</t>
    <phoneticPr fontId="10" type="noConversion"/>
  </si>
  <si>
    <t>시설명 : 영락재가노인지원서비스센터 세출1</t>
  </si>
  <si>
    <t>시설명 : 영락재가노인지원서비스센터 세입1</t>
  </si>
  <si>
    <t>특화사업비</t>
    <phoneticPr fontId="3" type="noConversion"/>
  </si>
  <si>
    <t>종사자처우개선비</t>
    <phoneticPr fontId="3" type="noConversion"/>
  </si>
  <si>
    <t>이월사업비(응급-유지보수)</t>
    <phoneticPr fontId="4" type="noConversion"/>
  </si>
  <si>
    <t>응급안전알림서비스사업
-운영비</t>
    <phoneticPr fontId="3" type="noConversion"/>
  </si>
  <si>
    <t>응급안전알림서비스사업
-인건비</t>
    <phoneticPr fontId="3" type="noConversion"/>
  </si>
  <si>
    <t>응급안전알림서비스사업
-유지보수</t>
    <phoneticPr fontId="3" type="noConversion"/>
  </si>
  <si>
    <t>노인상담센터</t>
    <phoneticPr fontId="3" type="noConversion"/>
  </si>
  <si>
    <t>자녀학자금</t>
    <phoneticPr fontId="3" type="noConversion"/>
  </si>
  <si>
    <t>(운영비및사업비)</t>
    <phoneticPr fontId="15" type="noConversion"/>
  </si>
  <si>
    <t>수입</t>
    <phoneticPr fontId="15" type="noConversion"/>
  </si>
  <si>
    <t>지출</t>
    <phoneticPr fontId="15" type="noConversion"/>
  </si>
  <si>
    <t>2차추경(B)</t>
    <phoneticPr fontId="15" type="noConversion"/>
  </si>
  <si>
    <t>유급가정봉사원</t>
    <phoneticPr fontId="4" type="noConversion"/>
  </si>
  <si>
    <t>18년예산(A)</t>
    <phoneticPr fontId="3" type="noConversion"/>
  </si>
  <si>
    <t>저소득재가노인식사배달사업</t>
    <phoneticPr fontId="3" type="noConversion"/>
  </si>
  <si>
    <t>식사배달사업</t>
    <phoneticPr fontId="3" type="noConversion"/>
  </si>
  <si>
    <t>응급안전알림서비스사업
-운영비</t>
    <phoneticPr fontId="3" type="noConversion"/>
  </si>
  <si>
    <t>응급안전알림서비스사업</t>
    <phoneticPr fontId="3" type="noConversion"/>
  </si>
  <si>
    <t>노인상담센터</t>
    <phoneticPr fontId="3" type="noConversion"/>
  </si>
  <si>
    <t>(단위 : 원)</t>
    <phoneticPr fontId="10" type="noConversion"/>
  </si>
  <si>
    <t>19년예산(B)</t>
    <phoneticPr fontId="10" type="noConversion"/>
  </si>
  <si>
    <t>1차추경</t>
    <phoneticPr fontId="15" type="noConversion"/>
  </si>
  <si>
    <t>2019년도 영락재가노인지원서비스센터 본예산서</t>
    <phoneticPr fontId="3" type="noConversion"/>
  </si>
  <si>
    <t>2019년도 영락재가노인지원서비스센터 본예산서</t>
    <phoneticPr fontId="4" type="noConversion"/>
  </si>
  <si>
    <t>2019년 본예산</t>
    <phoneticPr fontId="3" type="noConversion"/>
  </si>
  <si>
    <t>2018년 예산</t>
    <phoneticPr fontId="3" type="noConversion"/>
  </si>
  <si>
    <t>운영비</t>
    <phoneticPr fontId="3" type="noConversion"/>
  </si>
  <si>
    <t>사업비</t>
    <phoneticPr fontId="3" type="noConversion"/>
  </si>
  <si>
    <t>시설장비관리비</t>
    <phoneticPr fontId="3" type="noConversion"/>
  </si>
  <si>
    <t>종합센터 사업비</t>
    <phoneticPr fontId="3" type="noConversion"/>
  </si>
  <si>
    <t>문화여가사업비</t>
    <phoneticPr fontId="3" type="noConversion"/>
  </si>
  <si>
    <t>평생교육사업비</t>
    <phoneticPr fontId="3" type="noConversion"/>
  </si>
  <si>
    <t>노인교실사업비</t>
    <phoneticPr fontId="3" type="noConversion"/>
  </si>
  <si>
    <t>지역사회연계사업비</t>
    <phoneticPr fontId="3" type="noConversion"/>
  </si>
  <si>
    <t>2019년 영락재가노인지원서비스센터 본예산서 총괄표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</si>
</sst>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_ "/>
    <numFmt numFmtId="177" formatCode="#,##0_ "/>
  </numFmts>
  <fonts count="21" x14ac:knownFonts="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sz val="6"/>
      <name val="굴림체"/>
      <family val="3"/>
      <charset val="129"/>
    </font>
    <font>
      <b/>
      <sz val="20"/>
      <name val="굴림체"/>
      <family val="3"/>
      <charset val="129"/>
    </font>
    <font>
      <sz val="8"/>
      <name val="맑은 고딕"/>
      <family val="3"/>
      <charset val="129"/>
    </font>
    <font>
      <b/>
      <sz val="16"/>
      <name val="굴림체"/>
      <family val="3"/>
      <charset val="129"/>
    </font>
    <font>
      <sz val="7.5"/>
      <name val="굴림체"/>
      <family val="3"/>
      <charset val="129"/>
    </font>
    <font>
      <sz val="8"/>
      <name val="굴림체"/>
      <family val="3"/>
      <charset val="129"/>
    </font>
    <font>
      <sz val="10"/>
      <name val="굴림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굴림"/>
      <family val="3"/>
      <charset val="129"/>
    </font>
    <font>
      <b/>
      <sz val="8"/>
      <name val="굴림체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>
      <alignment vertical="center"/>
    </xf>
  </cellStyleXfs>
  <cellXfs count="169">
    <xf numFmtId="0" fontId="0" fillId="0" borderId="0" xfId="0">
      <alignment vertical="center"/>
    </xf>
    <xf numFmtId="0" fontId="1" fillId="0" borderId="0" xfId="3">
      <alignment vertical="center"/>
    </xf>
    <xf numFmtId="41" fontId="16" fillId="0" borderId="0" xfId="2" applyFont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6" fillId="0" borderId="3" xfId="3" applyFont="1" applyBorder="1" applyAlignment="1">
      <alignment vertical="top"/>
    </xf>
    <xf numFmtId="41" fontId="7" fillId="0" borderId="6" xfId="2" applyFont="1" applyBorder="1" applyAlignment="1">
      <alignment horizontal="right" vertical="center"/>
    </xf>
    <xf numFmtId="41" fontId="6" fillId="0" borderId="1" xfId="2" applyFont="1" applyFill="1" applyBorder="1" applyAlignment="1">
      <alignment vertical="center"/>
    </xf>
    <xf numFmtId="0" fontId="1" fillId="0" borderId="0" xfId="3" applyAlignment="1">
      <alignment vertical="center"/>
    </xf>
    <xf numFmtId="0" fontId="6" fillId="0" borderId="0" xfId="3" applyFont="1">
      <alignment vertical="center"/>
    </xf>
    <xf numFmtId="0" fontId="6" fillId="0" borderId="1" xfId="3" applyFont="1" applyFill="1" applyBorder="1" applyAlignment="1">
      <alignment horizontal="center" vertical="center"/>
    </xf>
    <xf numFmtId="41" fontId="6" fillId="0" borderId="1" xfId="2" applyFont="1" applyFill="1" applyBorder="1" applyAlignment="1">
      <alignment horizontal="right" vertical="center"/>
    </xf>
    <xf numFmtId="0" fontId="1" fillId="0" borderId="0" xfId="3" applyFill="1">
      <alignment vertical="center"/>
    </xf>
    <xf numFmtId="177" fontId="7" fillId="0" borderId="1" xfId="3" applyNumberFormat="1" applyFont="1" applyBorder="1" applyAlignment="1">
      <alignment horizontal="right" vertical="center"/>
    </xf>
    <xf numFmtId="177" fontId="7" fillId="0" borderId="1" xfId="3" applyNumberFormat="1" applyFont="1" applyBorder="1">
      <alignment vertical="center"/>
    </xf>
    <xf numFmtId="177" fontId="6" fillId="0" borderId="1" xfId="3" applyNumberFormat="1" applyFont="1" applyBorder="1" applyAlignment="1">
      <alignment horizontal="center" vertical="center"/>
    </xf>
    <xf numFmtId="177" fontId="6" fillId="0" borderId="1" xfId="3" applyNumberFormat="1" applyFont="1" applyBorder="1">
      <alignment vertical="center"/>
    </xf>
    <xf numFmtId="0" fontId="6" fillId="0" borderId="0" xfId="3" applyFont="1" applyAlignment="1">
      <alignment vertical="center"/>
    </xf>
    <xf numFmtId="41" fontId="6" fillId="0" borderId="13" xfId="2" applyFont="1" applyFill="1" applyBorder="1" applyAlignment="1">
      <alignment vertical="center"/>
    </xf>
    <xf numFmtId="41" fontId="6" fillId="0" borderId="5" xfId="2" applyFont="1" applyFill="1" applyBorder="1" applyAlignment="1">
      <alignment vertical="center"/>
    </xf>
    <xf numFmtId="41" fontId="6" fillId="0" borderId="3" xfId="2" applyFont="1" applyFill="1" applyBorder="1" applyAlignment="1">
      <alignment vertical="center"/>
    </xf>
    <xf numFmtId="41" fontId="6" fillId="0" borderId="4" xfId="2" applyFont="1" applyFill="1" applyBorder="1" applyAlignment="1">
      <alignment vertical="center"/>
    </xf>
    <xf numFmtId="41" fontId="7" fillId="0" borderId="1" xfId="2" applyFont="1" applyFill="1" applyBorder="1" applyAlignment="1">
      <alignment vertical="center"/>
    </xf>
    <xf numFmtId="41" fontId="6" fillId="0" borderId="8" xfId="2" applyFont="1" applyFill="1" applyBorder="1" applyAlignment="1">
      <alignment vertical="center"/>
    </xf>
    <xf numFmtId="41" fontId="6" fillId="0" borderId="6" xfId="2" applyFont="1" applyFill="1" applyBorder="1" applyAlignment="1">
      <alignment vertical="center"/>
    </xf>
    <xf numFmtId="41" fontId="6" fillId="0" borderId="15" xfId="2" applyFont="1" applyFill="1" applyBorder="1" applyAlignment="1">
      <alignment vertical="center"/>
    </xf>
    <xf numFmtId="41" fontId="7" fillId="0" borderId="8" xfId="2" applyFont="1" applyFill="1" applyBorder="1" applyAlignment="1">
      <alignment vertical="center"/>
    </xf>
    <xf numFmtId="41" fontId="7" fillId="0" borderId="1" xfId="2" applyFont="1" applyBorder="1" applyAlignment="1">
      <alignment horizontal="right" vertical="center"/>
    </xf>
    <xf numFmtId="41" fontId="6" fillId="0" borderId="5" xfId="2" applyFont="1" applyFill="1" applyBorder="1" applyAlignment="1">
      <alignment horizontal="right" vertical="center"/>
    </xf>
    <xf numFmtId="0" fontId="12" fillId="0" borderId="1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177" fontId="7" fillId="0" borderId="1" xfId="3" applyNumberFormat="1" applyFont="1" applyBorder="1" applyAlignment="1">
      <alignment horizontal="center" vertical="center"/>
    </xf>
    <xf numFmtId="177" fontId="7" fillId="2" borderId="1" xfId="3" applyNumberFormat="1" applyFont="1" applyFill="1" applyBorder="1" applyAlignment="1">
      <alignment horizontal="center" vertical="center" wrapText="1"/>
    </xf>
    <xf numFmtId="0" fontId="5" fillId="0" borderId="0" xfId="3" applyFont="1" applyAlignment="1">
      <alignment horizontal="right" vertical="center"/>
    </xf>
    <xf numFmtId="41" fontId="6" fillId="0" borderId="6" xfId="1" applyFont="1" applyBorder="1" applyAlignment="1">
      <alignment horizontal="right" vertical="center"/>
    </xf>
    <xf numFmtId="0" fontId="8" fillId="0" borderId="1" xfId="3" applyFont="1" applyFill="1" applyBorder="1" applyAlignment="1">
      <alignment horizontal="center" vertical="center"/>
    </xf>
    <xf numFmtId="0" fontId="1" fillId="0" borderId="0" xfId="3" applyAlignment="1">
      <alignment horizontal="center" vertical="center"/>
    </xf>
    <xf numFmtId="41" fontId="1" fillId="0" borderId="0" xfId="3" applyNumberFormat="1">
      <alignment vertical="center"/>
    </xf>
    <xf numFmtId="41" fontId="6" fillId="0" borderId="0" xfId="3" applyNumberFormat="1" applyFont="1">
      <alignment vertical="center"/>
    </xf>
    <xf numFmtId="0" fontId="6" fillId="3" borderId="0" xfId="3" applyFont="1" applyFill="1">
      <alignment vertical="center"/>
    </xf>
    <xf numFmtId="0" fontId="6" fillId="3" borderId="0" xfId="3" applyFont="1" applyFill="1" applyAlignment="1">
      <alignment horizontal="center" vertical="center"/>
    </xf>
    <xf numFmtId="0" fontId="1" fillId="0" borderId="15" xfId="3" applyBorder="1">
      <alignment vertical="center"/>
    </xf>
    <xf numFmtId="0" fontId="1" fillId="0" borderId="9" xfId="3" applyBorder="1">
      <alignment vertical="center"/>
    </xf>
    <xf numFmtId="0" fontId="1" fillId="0" borderId="11" xfId="3" applyBorder="1">
      <alignment vertical="center"/>
    </xf>
    <xf numFmtId="0" fontId="14" fillId="0" borderId="8" xfId="3" applyFont="1" applyBorder="1">
      <alignment vertical="center"/>
    </xf>
    <xf numFmtId="0" fontId="14" fillId="0" borderId="0" xfId="3" applyFont="1" applyBorder="1">
      <alignment vertical="center"/>
    </xf>
    <xf numFmtId="0" fontId="14" fillId="0" borderId="10" xfId="3" applyFont="1" applyBorder="1">
      <alignment vertical="center"/>
    </xf>
    <xf numFmtId="0" fontId="14" fillId="0" borderId="13" xfId="3" applyFont="1" applyBorder="1">
      <alignment vertical="center"/>
    </xf>
    <xf numFmtId="0" fontId="14" fillId="0" borderId="14" xfId="3" applyFont="1" applyBorder="1">
      <alignment vertical="center"/>
    </xf>
    <xf numFmtId="0" fontId="14" fillId="0" borderId="7" xfId="3" applyFont="1" applyBorder="1">
      <alignment vertical="center"/>
    </xf>
    <xf numFmtId="0" fontId="12" fillId="0" borderId="2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41" fontId="7" fillId="0" borderId="6" xfId="1" applyFont="1" applyBorder="1" applyAlignment="1">
      <alignment horizontal="right" vertical="center"/>
    </xf>
    <xf numFmtId="41" fontId="7" fillId="0" borderId="6" xfId="1" applyFont="1" applyBorder="1">
      <alignment vertical="center"/>
    </xf>
    <xf numFmtId="41" fontId="1" fillId="0" borderId="0" xfId="1" applyFont="1">
      <alignment vertical="center"/>
    </xf>
    <xf numFmtId="41" fontId="13" fillId="0" borderId="1" xfId="2" applyFont="1" applyFill="1" applyBorder="1" applyAlignment="1">
      <alignment horizontal="center" vertical="center"/>
    </xf>
    <xf numFmtId="41" fontId="13" fillId="0" borderId="6" xfId="2" applyFont="1" applyFill="1" applyBorder="1" applyAlignment="1">
      <alignment vertical="center"/>
    </xf>
    <xf numFmtId="41" fontId="13" fillId="0" borderId="1" xfId="2" applyFont="1" applyFill="1" applyBorder="1" applyAlignment="1">
      <alignment vertical="center"/>
    </xf>
    <xf numFmtId="41" fontId="13" fillId="0" borderId="6" xfId="2" applyFont="1" applyFill="1" applyBorder="1" applyAlignment="1">
      <alignment horizontal="right" vertical="center"/>
    </xf>
    <xf numFmtId="41" fontId="13" fillId="0" borderId="1" xfId="2" applyFont="1" applyFill="1" applyBorder="1" applyAlignment="1">
      <alignment horizontal="right" vertical="center"/>
    </xf>
    <xf numFmtId="41" fontId="13" fillId="0" borderId="4" xfId="2" applyFont="1" applyFill="1" applyBorder="1" applyAlignment="1">
      <alignment vertical="center"/>
    </xf>
    <xf numFmtId="41" fontId="13" fillId="0" borderId="1" xfId="1" applyFont="1" applyFill="1" applyBorder="1" applyAlignment="1">
      <alignment vertical="center"/>
    </xf>
    <xf numFmtId="41" fontId="13" fillId="0" borderId="3" xfId="2" applyFont="1" applyFill="1" applyBorder="1" applyAlignment="1">
      <alignment vertical="center"/>
    </xf>
    <xf numFmtId="41" fontId="13" fillId="0" borderId="4" xfId="2" applyFont="1" applyFill="1" applyBorder="1" applyAlignment="1">
      <alignment horizontal="right" vertical="center"/>
    </xf>
    <xf numFmtId="41" fontId="13" fillId="0" borderId="5" xfId="2" applyFont="1" applyFill="1" applyBorder="1" applyAlignment="1">
      <alignment horizontal="right" vertical="center"/>
    </xf>
    <xf numFmtId="41" fontId="13" fillId="0" borderId="5" xfId="2" applyFont="1" applyFill="1" applyBorder="1" applyAlignment="1">
      <alignment horizontal="center" vertical="center"/>
    </xf>
    <xf numFmtId="41" fontId="13" fillId="0" borderId="3" xfId="1" applyFont="1" applyFill="1" applyBorder="1" applyAlignment="1">
      <alignment vertical="center"/>
    </xf>
    <xf numFmtId="0" fontId="13" fillId="0" borderId="1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/>
    </xf>
    <xf numFmtId="41" fontId="17" fillId="0" borderId="3" xfId="1" applyFont="1" applyFill="1" applyBorder="1">
      <alignment vertical="center"/>
    </xf>
    <xf numFmtId="0" fontId="6" fillId="5" borderId="1" xfId="3" applyFont="1" applyFill="1" applyBorder="1" applyAlignment="1">
      <alignment horizontal="center" vertical="center"/>
    </xf>
    <xf numFmtId="0" fontId="13" fillId="5" borderId="1" xfId="3" applyFont="1" applyFill="1" applyBorder="1" applyAlignment="1">
      <alignment horizontal="center" vertical="center"/>
    </xf>
    <xf numFmtId="41" fontId="18" fillId="5" borderId="1" xfId="2" applyFont="1" applyFill="1" applyBorder="1" applyAlignment="1">
      <alignment vertical="center"/>
    </xf>
    <xf numFmtId="0" fontId="13" fillId="5" borderId="5" xfId="3" applyFont="1" applyFill="1" applyBorder="1" applyAlignment="1">
      <alignment horizontal="center" vertical="center"/>
    </xf>
    <xf numFmtId="41" fontId="18" fillId="5" borderId="1" xfId="1" applyFont="1" applyFill="1" applyBorder="1" applyAlignment="1">
      <alignment vertical="center"/>
    </xf>
    <xf numFmtId="41" fontId="18" fillId="0" borderId="1" xfId="1" applyFont="1" applyFill="1" applyBorder="1" applyAlignment="1">
      <alignment vertical="center"/>
    </xf>
    <xf numFmtId="41" fontId="18" fillId="5" borderId="16" xfId="2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vertical="center"/>
    </xf>
    <xf numFmtId="41" fontId="1" fillId="0" borderId="0" xfId="3" applyNumberFormat="1" applyAlignment="1">
      <alignment vertical="center"/>
    </xf>
    <xf numFmtId="41" fontId="5" fillId="0" borderId="0" xfId="3" applyNumberFormat="1" applyFont="1" applyAlignment="1">
      <alignment vertical="center"/>
    </xf>
    <xf numFmtId="177" fontId="1" fillId="0" borderId="0" xfId="3" applyNumberFormat="1">
      <alignment vertical="center"/>
    </xf>
    <xf numFmtId="0" fontId="6" fillId="5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vertical="top"/>
    </xf>
    <xf numFmtId="0" fontId="6" fillId="0" borderId="3" xfId="3" applyFont="1" applyFill="1" applyBorder="1" applyAlignment="1">
      <alignment vertical="center"/>
    </xf>
    <xf numFmtId="0" fontId="6" fillId="0" borderId="2" xfId="3" applyFont="1" applyFill="1" applyBorder="1" applyAlignment="1">
      <alignment horizontal="center" vertical="center"/>
    </xf>
    <xf numFmtId="41" fontId="6" fillId="0" borderId="13" xfId="2" applyFont="1" applyFill="1" applyBorder="1" applyAlignment="1">
      <alignment horizontal="right" vertical="center"/>
    </xf>
    <xf numFmtId="0" fontId="6" fillId="0" borderId="4" xfId="3" applyFont="1" applyFill="1" applyBorder="1" applyAlignment="1">
      <alignment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10" xfId="3" applyFont="1" applyFill="1" applyBorder="1" applyAlignment="1">
      <alignment vertical="center"/>
    </xf>
    <xf numFmtId="0" fontId="6" fillId="0" borderId="10" xfId="3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41" fontId="7" fillId="0" borderId="3" xfId="2" applyFont="1" applyFill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/>
    </xf>
    <xf numFmtId="0" fontId="7" fillId="0" borderId="8" xfId="3" applyFont="1" applyFill="1" applyBorder="1" applyAlignment="1">
      <alignment horizontal="left" vertical="center"/>
    </xf>
    <xf numFmtId="0" fontId="1" fillId="0" borderId="5" xfId="3" applyFill="1" applyBorder="1">
      <alignment vertical="center"/>
    </xf>
    <xf numFmtId="0" fontId="7" fillId="0" borderId="6" xfId="3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4" xfId="3" applyFont="1" applyFill="1" applyBorder="1" applyAlignment="1">
      <alignment horizontal="center" vertical="top"/>
    </xf>
    <xf numFmtId="0" fontId="6" fillId="0" borderId="5" xfId="3" applyFont="1" applyFill="1" applyBorder="1" applyAlignment="1">
      <alignment horizontal="center" vertical="top"/>
    </xf>
    <xf numFmtId="0" fontId="6" fillId="0" borderId="3" xfId="3" applyFont="1" applyFill="1" applyBorder="1" applyAlignment="1">
      <alignment horizontal="center" vertical="top"/>
    </xf>
    <xf numFmtId="0" fontId="7" fillId="0" borderId="4" xfId="3" applyFont="1" applyFill="1" applyBorder="1" applyAlignment="1">
      <alignment horizontal="center" vertical="top"/>
    </xf>
    <xf numFmtId="0" fontId="6" fillId="0" borderId="4" xfId="3" applyFont="1" applyFill="1" applyBorder="1">
      <alignment vertical="center"/>
    </xf>
    <xf numFmtId="0" fontId="7" fillId="0" borderId="5" xfId="3" applyFont="1" applyFill="1" applyBorder="1" applyAlignment="1">
      <alignment horizontal="center" vertical="top"/>
    </xf>
    <xf numFmtId="0" fontId="7" fillId="0" borderId="5" xfId="3" applyFont="1" applyFill="1" applyBorder="1" applyAlignment="1">
      <alignment horizontal="center" vertical="center"/>
    </xf>
    <xf numFmtId="41" fontId="7" fillId="0" borderId="1" xfId="2" applyNumberFormat="1" applyFont="1" applyFill="1" applyBorder="1" applyAlignment="1">
      <alignment vertical="center"/>
    </xf>
    <xf numFmtId="0" fontId="7" fillId="5" borderId="3" xfId="3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41" fontId="7" fillId="5" borderId="8" xfId="2" applyNumberFormat="1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top"/>
    </xf>
    <xf numFmtId="0" fontId="7" fillId="5" borderId="2" xfId="3" applyFont="1" applyFill="1" applyBorder="1" applyAlignment="1">
      <alignment horizontal="center" vertical="center"/>
    </xf>
    <xf numFmtId="41" fontId="7" fillId="5" borderId="6" xfId="2" applyFont="1" applyFill="1" applyBorder="1" applyAlignment="1">
      <alignment horizontal="center" vertical="center"/>
    </xf>
    <xf numFmtId="41" fontId="7" fillId="5" borderId="1" xfId="2" applyFont="1" applyFill="1" applyBorder="1" applyAlignment="1">
      <alignment horizontal="center" vertical="center"/>
    </xf>
    <xf numFmtId="41" fontId="7" fillId="5" borderId="5" xfId="2" applyFont="1" applyFill="1" applyBorder="1" applyAlignment="1">
      <alignment vertical="center"/>
    </xf>
    <xf numFmtId="41" fontId="7" fillId="5" borderId="1" xfId="2" applyFont="1" applyFill="1" applyBorder="1" applyAlignment="1">
      <alignment vertical="center"/>
    </xf>
    <xf numFmtId="0" fontId="6" fillId="5" borderId="1" xfId="3" applyFont="1" applyFill="1" applyBorder="1">
      <alignment vertical="center"/>
    </xf>
    <xf numFmtId="41" fontId="18" fillId="0" borderId="5" xfId="2" applyFont="1" applyFill="1" applyBorder="1" applyAlignment="1">
      <alignment vertical="center"/>
    </xf>
    <xf numFmtId="0" fontId="13" fillId="0" borderId="3" xfId="3" applyFont="1" applyFill="1" applyBorder="1" applyAlignment="1">
      <alignment vertical="center"/>
    </xf>
    <xf numFmtId="41" fontId="13" fillId="0" borderId="6" xfId="2" applyFont="1" applyFill="1" applyBorder="1" applyAlignment="1">
      <alignment horizontal="center" vertical="center"/>
    </xf>
    <xf numFmtId="41" fontId="18" fillId="0" borderId="5" xfId="2" applyFont="1" applyFill="1" applyBorder="1" applyAlignment="1">
      <alignment horizontal="center" vertical="center"/>
    </xf>
    <xf numFmtId="41" fontId="18" fillId="0" borderId="1" xfId="2" applyFont="1" applyFill="1" applyBorder="1" applyAlignment="1">
      <alignment vertical="center"/>
    </xf>
    <xf numFmtId="0" fontId="13" fillId="0" borderId="10" xfId="3" applyFont="1" applyFill="1" applyBorder="1" applyAlignment="1">
      <alignment horizontal="center" vertical="center"/>
    </xf>
    <xf numFmtId="0" fontId="13" fillId="0" borderId="8" xfId="3" applyFont="1" applyFill="1" applyBorder="1" applyAlignment="1">
      <alignment horizontal="center" vertical="center"/>
    </xf>
    <xf numFmtId="0" fontId="13" fillId="0" borderId="8" xfId="3" applyFont="1" applyFill="1" applyBorder="1" applyAlignment="1">
      <alignment vertical="center"/>
    </xf>
    <xf numFmtId="0" fontId="13" fillId="0" borderId="1" xfId="3" applyFont="1" applyFill="1" applyBorder="1" applyAlignment="1">
      <alignment vertical="center"/>
    </xf>
    <xf numFmtId="0" fontId="9" fillId="0" borderId="0" xfId="3" applyFont="1" applyFill="1" applyAlignment="1">
      <alignment horizontal="center" vertical="center"/>
    </xf>
    <xf numFmtId="41" fontId="6" fillId="0" borderId="0" xfId="2" applyFont="1" applyFill="1">
      <alignment vertical="center"/>
    </xf>
    <xf numFmtId="0" fontId="18" fillId="5" borderId="16" xfId="3" applyFont="1" applyFill="1" applyBorder="1" applyAlignment="1">
      <alignment horizontal="center" vertical="center"/>
    </xf>
    <xf numFmtId="0" fontId="18" fillId="5" borderId="17" xfId="3" applyFont="1" applyFill="1" applyBorder="1" applyAlignment="1">
      <alignment horizontal="center" vertical="center"/>
    </xf>
    <xf numFmtId="0" fontId="13" fillId="5" borderId="7" xfId="3" applyFont="1" applyFill="1" applyBorder="1" applyAlignment="1">
      <alignment horizontal="center" vertical="center"/>
    </xf>
    <xf numFmtId="41" fontId="18" fillId="5" borderId="12" xfId="2" applyFont="1" applyFill="1" applyBorder="1" applyAlignment="1">
      <alignment horizontal="center" vertical="center"/>
    </xf>
    <xf numFmtId="0" fontId="4" fillId="5" borderId="0" xfId="3" applyFont="1" applyFill="1" applyBorder="1">
      <alignment vertical="center"/>
    </xf>
    <xf numFmtId="0" fontId="13" fillId="5" borderId="1" xfId="3" applyFont="1" applyFill="1" applyBorder="1" applyAlignment="1">
      <alignment vertical="center"/>
    </xf>
    <xf numFmtId="0" fontId="13" fillId="0" borderId="11" xfId="3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177" fontId="7" fillId="2" borderId="1" xfId="3" applyNumberFormat="1" applyFont="1" applyFill="1" applyBorder="1" applyAlignment="1">
      <alignment horizontal="center" vertical="center"/>
    </xf>
    <xf numFmtId="177" fontId="7" fillId="2" borderId="6" xfId="3" applyNumberFormat="1" applyFont="1" applyFill="1" applyBorder="1" applyAlignment="1">
      <alignment horizontal="center" vertical="center"/>
    </xf>
    <xf numFmtId="176" fontId="6" fillId="0" borderId="3" xfId="2" applyNumberFormat="1" applyFont="1" applyBorder="1" applyAlignment="1">
      <alignment horizontal="center" vertical="center" wrapText="1"/>
    </xf>
    <xf numFmtId="176" fontId="6" fillId="0" borderId="5" xfId="2" applyNumberFormat="1" applyFont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5" fillId="0" borderId="14" xfId="3" applyFont="1" applyBorder="1" applyAlignment="1">
      <alignment horizontal="left" vertical="center"/>
    </xf>
    <xf numFmtId="0" fontId="6" fillId="0" borderId="3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176" fontId="6" fillId="0" borderId="15" xfId="2" applyNumberFormat="1" applyFont="1" applyBorder="1" applyAlignment="1">
      <alignment horizontal="center" vertical="center" wrapText="1"/>
    </xf>
    <xf numFmtId="176" fontId="6" fillId="0" borderId="13" xfId="2" applyNumberFormat="1" applyFont="1" applyBorder="1" applyAlignment="1">
      <alignment horizontal="center" vertical="center" wrapText="1"/>
    </xf>
    <xf numFmtId="176" fontId="6" fillId="0" borderId="3" xfId="2" applyNumberFormat="1" applyFont="1" applyFill="1" applyBorder="1" applyAlignment="1">
      <alignment horizontal="center" vertical="center" wrapText="1"/>
    </xf>
    <xf numFmtId="176" fontId="6" fillId="0" borderId="5" xfId="2" applyNumberFormat="1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176" fontId="13" fillId="0" borderId="3" xfId="2" applyNumberFormat="1" applyFont="1" applyFill="1" applyBorder="1" applyAlignment="1">
      <alignment horizontal="center" vertical="center" wrapText="1"/>
    </xf>
    <xf numFmtId="176" fontId="13" fillId="0" borderId="5" xfId="2" applyNumberFormat="1" applyFont="1" applyFill="1" applyBorder="1" applyAlignment="1">
      <alignment horizontal="center" vertical="center" wrapText="1"/>
    </xf>
    <xf numFmtId="0" fontId="7" fillId="4" borderId="5" xfId="3" applyFont="1" applyFill="1" applyBorder="1" applyAlignment="1">
      <alignment horizontal="center" vertical="top"/>
    </xf>
    <xf numFmtId="0" fontId="7" fillId="4" borderId="1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41" fontId="7" fillId="4" borderId="1" xfId="2" applyNumberFormat="1" applyFont="1" applyFill="1" applyBorder="1" applyAlignment="1">
      <alignment vertical="center"/>
    </xf>
  </cellXfs>
  <cellStyles count="5">
    <cellStyle name="쉼표 [0]" xfId="1" builtinId="6"/>
    <cellStyle name="쉼표 [0] 2" xfId="2"/>
    <cellStyle name="표준" xfId="0" builtinId="0"/>
    <cellStyle name="표준 2" xfId="3"/>
    <cellStyle name="표준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Q10" sqref="Q10"/>
    </sheetView>
  </sheetViews>
  <sheetFormatPr defaultRowHeight="13.5" x14ac:dyDescent="0.3"/>
  <cols>
    <col min="1" max="1" width="13.5" style="1" customWidth="1"/>
    <col min="2" max="3" width="15.875" style="1" customWidth="1"/>
    <col min="4" max="4" width="15.875" style="1" hidden="1" customWidth="1"/>
    <col min="5" max="8" width="15.875" style="1" customWidth="1"/>
    <col min="9" max="9" width="15.875" style="1" hidden="1" customWidth="1"/>
    <col min="10" max="10" width="15.875" style="1" customWidth="1"/>
    <col min="11" max="16384" width="9" style="1"/>
  </cols>
  <sheetData>
    <row r="1" spans="1:10" ht="20.25" x14ac:dyDescent="0.3">
      <c r="A1" s="147" t="s">
        <v>130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4" customHeight="1" x14ac:dyDescent="0.3">
      <c r="J2" s="36" t="s">
        <v>115</v>
      </c>
    </row>
    <row r="3" spans="1:10" ht="25.5" customHeight="1" x14ac:dyDescent="0.3">
      <c r="A3" s="148" t="s">
        <v>73</v>
      </c>
      <c r="B3" s="148" t="s">
        <v>105</v>
      </c>
      <c r="C3" s="148"/>
      <c r="D3" s="148"/>
      <c r="E3" s="148"/>
      <c r="F3" s="148" t="s">
        <v>74</v>
      </c>
      <c r="G3" s="149" t="s">
        <v>106</v>
      </c>
      <c r="H3" s="149"/>
      <c r="I3" s="149"/>
      <c r="J3" s="148"/>
    </row>
    <row r="4" spans="1:10" ht="29.25" customHeight="1" x14ac:dyDescent="0.3">
      <c r="A4" s="148"/>
      <c r="B4" s="35" t="s">
        <v>109</v>
      </c>
      <c r="C4" s="35" t="s">
        <v>116</v>
      </c>
      <c r="D4" s="35" t="s">
        <v>117</v>
      </c>
      <c r="E4" s="35" t="s">
        <v>75</v>
      </c>
      <c r="F4" s="148"/>
      <c r="G4" s="35" t="s">
        <v>109</v>
      </c>
      <c r="H4" s="35" t="s">
        <v>116</v>
      </c>
      <c r="I4" s="35" t="s">
        <v>107</v>
      </c>
      <c r="J4" s="35" t="s">
        <v>75</v>
      </c>
    </row>
    <row r="5" spans="1:10" ht="31.5" customHeight="1" x14ac:dyDescent="0.3">
      <c r="A5" s="34" t="s">
        <v>57</v>
      </c>
      <c r="B5" s="16">
        <f>B6+B7+B8+B10+B11</f>
        <v>938767119</v>
      </c>
      <c r="C5" s="16">
        <f t="shared" ref="C5:E5" si="0">C6+C7+C8+C10+C11</f>
        <v>1085119540</v>
      </c>
      <c r="D5" s="16">
        <f t="shared" si="0"/>
        <v>0</v>
      </c>
      <c r="E5" s="16">
        <f t="shared" si="0"/>
        <v>146352421</v>
      </c>
      <c r="F5" s="34" t="s">
        <v>57</v>
      </c>
      <c r="G5" s="15">
        <f>SUM(G6:G11)</f>
        <v>938767119</v>
      </c>
      <c r="H5" s="15">
        <f>SUM(H6:H11)</f>
        <v>1085119540</v>
      </c>
      <c r="I5" s="15">
        <f t="shared" ref="I5:J5" si="1">SUM(I6:I11)</f>
        <v>0</v>
      </c>
      <c r="J5" s="15">
        <f t="shared" si="1"/>
        <v>146352421</v>
      </c>
    </row>
    <row r="6" spans="1:10" ht="31.5" customHeight="1" x14ac:dyDescent="0.3">
      <c r="A6" s="34" t="s">
        <v>4</v>
      </c>
      <c r="B6" s="16">
        <v>728359800</v>
      </c>
      <c r="C6" s="16">
        <v>968441600</v>
      </c>
      <c r="D6" s="16"/>
      <c r="E6" s="16">
        <f>C6-B6</f>
        <v>240081800</v>
      </c>
      <c r="F6" s="34" t="s">
        <v>58</v>
      </c>
      <c r="G6" s="59">
        <v>220321720</v>
      </c>
      <c r="H6" s="59">
        <v>337793140</v>
      </c>
      <c r="I6" s="59"/>
      <c r="J6" s="16">
        <f>H6-G6</f>
        <v>117471420</v>
      </c>
    </row>
    <row r="7" spans="1:10" ht="31.5" customHeight="1" x14ac:dyDescent="0.3">
      <c r="A7" s="34" t="s">
        <v>14</v>
      </c>
      <c r="B7" s="16">
        <v>27000000</v>
      </c>
      <c r="C7" s="16">
        <v>25000000</v>
      </c>
      <c r="D7" s="16"/>
      <c r="E7" s="16">
        <f t="shared" ref="E7:E11" si="2">C7-B7</f>
        <v>-2000000</v>
      </c>
      <c r="F7" s="34" t="s">
        <v>59</v>
      </c>
      <c r="G7" s="60"/>
      <c r="H7" s="60">
        <v>20600000</v>
      </c>
      <c r="I7" s="60"/>
      <c r="J7" s="16">
        <f t="shared" ref="J7:J9" si="3">H7-G7</f>
        <v>20600000</v>
      </c>
    </row>
    <row r="8" spans="1:10" ht="31.5" customHeight="1" x14ac:dyDescent="0.3">
      <c r="A8" s="34" t="s">
        <v>18</v>
      </c>
      <c r="B8" s="16">
        <f>B9</f>
        <v>90618000</v>
      </c>
      <c r="C8" s="16">
        <f t="shared" ref="C8:D8" si="4">C9</f>
        <v>50000000</v>
      </c>
      <c r="D8" s="16">
        <f t="shared" si="4"/>
        <v>0</v>
      </c>
      <c r="E8" s="16">
        <f t="shared" si="2"/>
        <v>-40618000</v>
      </c>
      <c r="F8" s="34" t="s">
        <v>62</v>
      </c>
      <c r="G8" s="59">
        <v>717927932</v>
      </c>
      <c r="H8" s="59">
        <v>726206400</v>
      </c>
      <c r="I8" s="59"/>
      <c r="J8" s="16">
        <f t="shared" si="3"/>
        <v>8278468</v>
      </c>
    </row>
    <row r="9" spans="1:10" ht="31.5" customHeight="1" x14ac:dyDescent="0.3">
      <c r="A9" s="17" t="s">
        <v>104</v>
      </c>
      <c r="B9" s="18">
        <v>90618000</v>
      </c>
      <c r="C9" s="18">
        <v>50000000</v>
      </c>
      <c r="D9" s="18"/>
      <c r="E9" s="16">
        <f t="shared" si="2"/>
        <v>-40618000</v>
      </c>
      <c r="F9" s="34" t="s">
        <v>76</v>
      </c>
      <c r="G9" s="60">
        <v>517467</v>
      </c>
      <c r="H9" s="60">
        <v>520000</v>
      </c>
      <c r="I9" s="60"/>
      <c r="J9" s="16">
        <f t="shared" si="3"/>
        <v>2533</v>
      </c>
    </row>
    <row r="10" spans="1:10" ht="31.5" customHeight="1" x14ac:dyDescent="0.3">
      <c r="A10" s="34" t="s">
        <v>60</v>
      </c>
      <c r="B10" s="16">
        <v>86211379</v>
      </c>
      <c r="C10" s="16">
        <v>31020000</v>
      </c>
      <c r="D10" s="16"/>
      <c r="E10" s="16">
        <f t="shared" si="2"/>
        <v>-55191379</v>
      </c>
      <c r="F10" s="34" t="s">
        <v>60</v>
      </c>
      <c r="G10" s="59"/>
      <c r="H10" s="59"/>
      <c r="I10" s="59"/>
      <c r="J10" s="16"/>
    </row>
    <row r="11" spans="1:10" ht="31.5" customHeight="1" x14ac:dyDescent="0.3">
      <c r="A11" s="34" t="s">
        <v>61</v>
      </c>
      <c r="B11" s="16">
        <v>6577940</v>
      </c>
      <c r="C11" s="16">
        <v>10657940</v>
      </c>
      <c r="D11" s="16"/>
      <c r="E11" s="16">
        <f t="shared" si="2"/>
        <v>4080000</v>
      </c>
      <c r="F11" s="17"/>
      <c r="G11" s="37"/>
      <c r="H11" s="37"/>
      <c r="I11" s="37"/>
      <c r="J11" s="16"/>
    </row>
    <row r="12" spans="1:10" hidden="1" x14ac:dyDescent="0.3"/>
    <row r="13" spans="1:10" hidden="1" x14ac:dyDescent="0.3">
      <c r="A13" s="44"/>
      <c r="B13" s="45"/>
      <c r="C13" s="45"/>
      <c r="D13" s="45"/>
      <c r="E13" s="45"/>
      <c r="F13" s="45"/>
      <c r="G13" s="45"/>
      <c r="H13" s="45"/>
      <c r="I13" s="45"/>
      <c r="J13" s="46"/>
    </row>
    <row r="14" spans="1:10" hidden="1" x14ac:dyDescent="0.3">
      <c r="A14" s="47" t="s">
        <v>85</v>
      </c>
      <c r="B14" s="48"/>
      <c r="C14" s="48"/>
      <c r="D14" s="48"/>
      <c r="E14" s="48"/>
      <c r="F14" s="48"/>
      <c r="G14" s="48"/>
      <c r="H14" s="48"/>
      <c r="I14" s="48"/>
      <c r="J14" s="49"/>
    </row>
    <row r="15" spans="1:10" hidden="1" x14ac:dyDescent="0.3">
      <c r="A15" s="47"/>
      <c r="B15" s="48"/>
      <c r="C15" s="48"/>
      <c r="D15" s="48"/>
      <c r="E15" s="48"/>
      <c r="F15" s="48"/>
      <c r="G15" s="48"/>
      <c r="H15" s="48"/>
      <c r="I15" s="48"/>
      <c r="J15" s="49"/>
    </row>
    <row r="16" spans="1:10" hidden="1" x14ac:dyDescent="0.3">
      <c r="A16" s="47" t="s">
        <v>86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1:10" hidden="1" x14ac:dyDescent="0.3">
      <c r="A17" s="47" t="s">
        <v>87</v>
      </c>
      <c r="B17" s="48"/>
      <c r="C17" s="48"/>
      <c r="D17" s="48"/>
      <c r="E17" s="48"/>
      <c r="F17" s="48"/>
      <c r="G17" s="48"/>
      <c r="H17" s="48"/>
      <c r="I17" s="48"/>
      <c r="J17" s="49"/>
    </row>
    <row r="18" spans="1:10" hidden="1" x14ac:dyDescent="0.3">
      <c r="A18" s="47" t="s">
        <v>88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idden="1" x14ac:dyDescent="0.3">
      <c r="A19" s="47"/>
      <c r="B19" s="48"/>
      <c r="C19" s="48"/>
      <c r="D19" s="48"/>
      <c r="E19" s="48"/>
      <c r="F19" s="48"/>
      <c r="G19" s="48"/>
      <c r="H19" s="48"/>
      <c r="I19" s="48"/>
      <c r="J19" s="49"/>
    </row>
    <row r="20" spans="1:10" hidden="1" x14ac:dyDescent="0.3">
      <c r="A20" s="47"/>
      <c r="B20" s="48"/>
      <c r="C20" s="48"/>
      <c r="D20" s="48"/>
      <c r="E20" s="48"/>
      <c r="F20" s="48"/>
      <c r="G20" s="48"/>
      <c r="H20" s="48"/>
      <c r="I20" s="48"/>
      <c r="J20" s="49"/>
    </row>
    <row r="21" spans="1:10" hidden="1" x14ac:dyDescent="0.3">
      <c r="A21" s="47" t="s">
        <v>89</v>
      </c>
      <c r="B21" s="48"/>
      <c r="C21" s="48"/>
      <c r="D21" s="48"/>
      <c r="E21" s="48"/>
      <c r="F21" s="48"/>
      <c r="G21" s="48"/>
      <c r="H21" s="48"/>
      <c r="I21" s="48"/>
      <c r="J21" s="49"/>
    </row>
    <row r="22" spans="1:10" hidden="1" x14ac:dyDescent="0.3">
      <c r="A22" s="47"/>
      <c r="B22" s="48"/>
      <c r="C22" s="48"/>
      <c r="D22" s="48"/>
      <c r="E22" s="48"/>
      <c r="F22" s="48"/>
      <c r="G22" s="48"/>
      <c r="H22" s="48"/>
      <c r="I22" s="48"/>
      <c r="J22" s="49"/>
    </row>
    <row r="23" spans="1:10" hidden="1" x14ac:dyDescent="0.3">
      <c r="A23" s="47" t="s">
        <v>90</v>
      </c>
      <c r="B23" s="48"/>
      <c r="C23" s="48"/>
      <c r="D23" s="48"/>
      <c r="E23" s="48"/>
      <c r="F23" s="48"/>
      <c r="G23" s="48"/>
      <c r="H23" s="48"/>
      <c r="I23" s="48"/>
      <c r="J23" s="49"/>
    </row>
    <row r="24" spans="1:10" hidden="1" x14ac:dyDescent="0.3">
      <c r="A24" s="47" t="s">
        <v>91</v>
      </c>
      <c r="B24" s="48"/>
      <c r="C24" s="48"/>
      <c r="D24" s="48"/>
      <c r="E24" s="48"/>
      <c r="F24" s="48"/>
      <c r="G24" s="48"/>
      <c r="H24" s="48"/>
      <c r="I24" s="48"/>
      <c r="J24" s="49"/>
    </row>
    <row r="25" spans="1:10" hidden="1" x14ac:dyDescent="0.3">
      <c r="A25" s="47" t="s">
        <v>92</v>
      </c>
      <c r="B25" s="48"/>
      <c r="C25" s="48"/>
      <c r="D25" s="48"/>
      <c r="E25" s="48"/>
      <c r="F25" s="48"/>
      <c r="G25" s="48"/>
      <c r="H25" s="48"/>
      <c r="I25" s="48"/>
      <c r="J25" s="49"/>
    </row>
    <row r="26" spans="1:10" hidden="1" x14ac:dyDescent="0.3">
      <c r="A26" s="47"/>
      <c r="B26" s="48"/>
      <c r="C26" s="48"/>
      <c r="D26" s="48"/>
      <c r="E26" s="48"/>
      <c r="F26" s="48"/>
      <c r="G26" s="48"/>
      <c r="H26" s="48"/>
      <c r="I26" s="48"/>
      <c r="J26" s="49"/>
    </row>
    <row r="27" spans="1:10" hidden="1" x14ac:dyDescent="0.3">
      <c r="A27" s="47" t="s">
        <v>93</v>
      </c>
      <c r="B27" s="48"/>
      <c r="C27" s="48"/>
      <c r="D27" s="48"/>
      <c r="E27" s="48"/>
      <c r="F27" s="48"/>
      <c r="G27" s="48"/>
      <c r="H27" s="48"/>
      <c r="I27" s="48"/>
      <c r="J27" s="49"/>
    </row>
    <row r="28" spans="1:10" hidden="1" x14ac:dyDescent="0.3">
      <c r="A28" s="50"/>
      <c r="B28" s="51"/>
      <c r="C28" s="51"/>
      <c r="D28" s="51"/>
      <c r="E28" s="51"/>
      <c r="F28" s="51"/>
      <c r="G28" s="51"/>
      <c r="H28" s="51"/>
      <c r="I28" s="51"/>
      <c r="J28" s="52"/>
    </row>
    <row r="29" spans="1:10" hidden="1" x14ac:dyDescent="0.3"/>
    <row r="30" spans="1:10" hidden="1" x14ac:dyDescent="0.3"/>
    <row r="32" spans="1:10" x14ac:dyDescent="0.3">
      <c r="E32" s="87"/>
    </row>
    <row r="33" spans="6:6" x14ac:dyDescent="0.3">
      <c r="F33" s="87"/>
    </row>
  </sheetData>
  <mergeCells count="5">
    <mergeCell ref="A1:J1"/>
    <mergeCell ref="A3:A4"/>
    <mergeCell ref="B3:E3"/>
    <mergeCell ref="F3:F4"/>
    <mergeCell ref="G3:J3"/>
  </mergeCells>
  <phoneticPr fontId="15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view="pageLayout" topLeftCell="A31" zoomScaleNormal="100" workbookViewId="0">
      <selection activeCell="E21" sqref="E21"/>
    </sheetView>
  </sheetViews>
  <sheetFormatPr defaultRowHeight="13.5" x14ac:dyDescent="0.3"/>
  <cols>
    <col min="1" max="2" width="14.625" style="1" customWidth="1"/>
    <col min="3" max="3" width="15.625" style="39" customWidth="1"/>
    <col min="4" max="5" width="14.625" style="10" customWidth="1"/>
    <col min="6" max="6" width="14.625" style="10" hidden="1" customWidth="1"/>
    <col min="7" max="7" width="14.625" style="10" customWidth="1"/>
    <col min="8" max="8" width="17" style="1" customWidth="1"/>
    <col min="9" max="9" width="15.75" style="1" customWidth="1"/>
    <col min="10" max="10" width="17.375" style="1" customWidth="1"/>
    <col min="11" max="11" width="14.5" style="1" customWidth="1"/>
    <col min="12" max="12" width="9" style="1" customWidth="1"/>
    <col min="13" max="16384" width="9" style="1"/>
  </cols>
  <sheetData>
    <row r="1" spans="1:7" ht="21" customHeight="1" x14ac:dyDescent="0.3">
      <c r="A1" s="152" t="s">
        <v>118</v>
      </c>
      <c r="B1" s="152"/>
      <c r="C1" s="152"/>
      <c r="D1" s="152"/>
      <c r="E1" s="152"/>
      <c r="F1" s="152"/>
      <c r="G1" s="152"/>
    </row>
    <row r="2" spans="1:7" ht="15" customHeight="1" x14ac:dyDescent="0.3">
      <c r="A2" s="153" t="s">
        <v>95</v>
      </c>
      <c r="B2" s="153"/>
      <c r="C2" s="153"/>
      <c r="D2" s="2"/>
      <c r="E2" s="2"/>
      <c r="F2" s="2"/>
      <c r="G2" s="2"/>
    </row>
    <row r="3" spans="1:7" ht="15" customHeight="1" x14ac:dyDescent="0.3">
      <c r="A3" s="154" t="s">
        <v>0</v>
      </c>
      <c r="B3" s="154" t="s">
        <v>1</v>
      </c>
      <c r="C3" s="154" t="s">
        <v>2</v>
      </c>
      <c r="D3" s="150" t="s">
        <v>121</v>
      </c>
      <c r="E3" s="150" t="s">
        <v>120</v>
      </c>
      <c r="F3" s="156" t="s">
        <v>83</v>
      </c>
      <c r="G3" s="150" t="s">
        <v>63</v>
      </c>
    </row>
    <row r="4" spans="1:7" ht="15" customHeight="1" x14ac:dyDescent="0.3">
      <c r="A4" s="155"/>
      <c r="B4" s="155"/>
      <c r="C4" s="155"/>
      <c r="D4" s="151"/>
      <c r="E4" s="151"/>
      <c r="F4" s="157"/>
      <c r="G4" s="151"/>
    </row>
    <row r="5" spans="1:7" ht="18" customHeight="1" x14ac:dyDescent="0.3">
      <c r="A5" s="116" t="s">
        <v>3</v>
      </c>
      <c r="B5" s="117"/>
      <c r="C5" s="116"/>
      <c r="D5" s="118">
        <f>D6+D28+D33+D37+D46</f>
        <v>938767119</v>
      </c>
      <c r="E5" s="118">
        <f>E6+E28+E33+E37+E46</f>
        <v>1085119540</v>
      </c>
      <c r="F5" s="118">
        <f>F6+F28+F33+F37+F46</f>
        <v>0</v>
      </c>
      <c r="G5" s="118">
        <f>G6+G28+G33+G37+G46</f>
        <v>183437271</v>
      </c>
    </row>
    <row r="6" spans="1:7" ht="13.5" customHeight="1" x14ac:dyDescent="0.3">
      <c r="A6" s="119" t="s">
        <v>4</v>
      </c>
      <c r="B6" s="120"/>
      <c r="C6" s="117"/>
      <c r="D6" s="121">
        <f>D7+D17</f>
        <v>728359800</v>
      </c>
      <c r="E6" s="122">
        <f>E7+E17</f>
        <v>968441600</v>
      </c>
      <c r="F6" s="121">
        <f>F7+F17</f>
        <v>0</v>
      </c>
      <c r="G6" s="122">
        <f>G7+G17</f>
        <v>277166650</v>
      </c>
    </row>
    <row r="7" spans="1:7" ht="13.5" customHeight="1" x14ac:dyDescent="0.3">
      <c r="A7" s="7"/>
      <c r="B7" s="4" t="s">
        <v>4</v>
      </c>
      <c r="C7" s="3"/>
      <c r="D7" s="8">
        <f>SUM(D8:D16)</f>
        <v>120000000</v>
      </c>
      <c r="E7" s="8">
        <f>SUM(E8:E16)</f>
        <v>330000000</v>
      </c>
      <c r="F7" s="8">
        <f>SUM(F8:F14)</f>
        <v>0</v>
      </c>
      <c r="G7" s="29">
        <f>SUM(G8:G14)</f>
        <v>247084850</v>
      </c>
    </row>
    <row r="8" spans="1:7" ht="13.5" customHeight="1" x14ac:dyDescent="0.3">
      <c r="A8" s="89"/>
      <c r="B8" s="90"/>
      <c r="C8" s="91" t="s">
        <v>25</v>
      </c>
      <c r="D8" s="92">
        <v>63477000</v>
      </c>
      <c r="E8" s="13">
        <v>125285100</v>
      </c>
      <c r="F8" s="92"/>
      <c r="G8" s="30">
        <f>E8-D8</f>
        <v>61808100</v>
      </c>
    </row>
    <row r="9" spans="1:7" ht="13.5" customHeight="1" x14ac:dyDescent="0.3">
      <c r="A9" s="89"/>
      <c r="B9" s="93"/>
      <c r="C9" s="12" t="s">
        <v>6</v>
      </c>
      <c r="D9" s="26">
        <v>7049400</v>
      </c>
      <c r="E9" s="9">
        <v>10621960</v>
      </c>
      <c r="F9" s="26"/>
      <c r="G9" s="30">
        <f>E9-D9</f>
        <v>3572560</v>
      </c>
    </row>
    <row r="10" spans="1:7" ht="13.5" customHeight="1" x14ac:dyDescent="0.3">
      <c r="A10" s="89"/>
      <c r="B10" s="93"/>
      <c r="C10" s="12" t="s">
        <v>7</v>
      </c>
      <c r="D10" s="9">
        <v>5877210</v>
      </c>
      <c r="E10" s="9">
        <v>11325590</v>
      </c>
      <c r="F10" s="9"/>
      <c r="G10" s="30">
        <f>E10-D10</f>
        <v>5448380</v>
      </c>
    </row>
    <row r="11" spans="1:7" ht="13.5" customHeight="1" x14ac:dyDescent="0.3">
      <c r="A11" s="89"/>
      <c r="B11" s="93"/>
      <c r="C11" s="12" t="s">
        <v>8</v>
      </c>
      <c r="D11" s="26">
        <v>6511540</v>
      </c>
      <c r="E11" s="9">
        <v>12767350</v>
      </c>
      <c r="F11" s="26"/>
      <c r="G11" s="30">
        <f>E11-D11</f>
        <v>6255810</v>
      </c>
    </row>
    <row r="12" spans="1:7" ht="13.5" customHeight="1" x14ac:dyDescent="0.3">
      <c r="A12" s="89"/>
      <c r="B12" s="95"/>
      <c r="C12" s="12" t="s">
        <v>122</v>
      </c>
      <c r="D12" s="26"/>
      <c r="E12" s="9">
        <v>15000000</v>
      </c>
      <c r="F12" s="25"/>
      <c r="G12" s="30">
        <f>E12-D12</f>
        <v>15000000</v>
      </c>
    </row>
    <row r="13" spans="1:7" ht="13.5" customHeight="1" x14ac:dyDescent="0.3">
      <c r="A13" s="89"/>
      <c r="B13" s="95"/>
      <c r="C13" s="12" t="s">
        <v>123</v>
      </c>
      <c r="D13" s="26"/>
      <c r="E13" s="9">
        <v>25000000</v>
      </c>
      <c r="F13" s="26"/>
      <c r="G13" s="13">
        <f>E13-D13</f>
        <v>25000000</v>
      </c>
    </row>
    <row r="14" spans="1:7" ht="13.5" customHeight="1" x14ac:dyDescent="0.3">
      <c r="A14" s="97"/>
      <c r="B14" s="94"/>
      <c r="C14" s="105" t="s">
        <v>125</v>
      </c>
      <c r="D14" s="27"/>
      <c r="E14" s="22">
        <v>130000000</v>
      </c>
      <c r="F14" s="27"/>
      <c r="G14" s="30">
        <f>E14-D14</f>
        <v>130000000</v>
      </c>
    </row>
    <row r="15" spans="1:7" ht="13.5" customHeight="1" x14ac:dyDescent="0.3">
      <c r="A15" s="32"/>
      <c r="B15" s="96"/>
      <c r="C15" s="12" t="s">
        <v>108</v>
      </c>
      <c r="D15" s="26">
        <v>25084850</v>
      </c>
      <c r="E15" s="9"/>
      <c r="F15" s="26"/>
      <c r="G15" s="30">
        <f>E15-D15</f>
        <v>-25084850</v>
      </c>
    </row>
    <row r="16" spans="1:7" ht="13.5" customHeight="1" x14ac:dyDescent="0.3">
      <c r="A16" s="97"/>
      <c r="B16" s="32"/>
      <c r="C16" s="12" t="s">
        <v>96</v>
      </c>
      <c r="D16" s="26">
        <v>12000000</v>
      </c>
      <c r="E16" s="9"/>
      <c r="F16" s="26"/>
      <c r="G16" s="30">
        <f>E16-D16</f>
        <v>-12000000</v>
      </c>
    </row>
    <row r="17" spans="1:10" ht="13.5" customHeight="1" x14ac:dyDescent="0.3">
      <c r="A17" s="98"/>
      <c r="B17" s="12" t="s">
        <v>44</v>
      </c>
      <c r="C17" s="12"/>
      <c r="D17" s="99">
        <f>SUM(D18:D25)</f>
        <v>608359800</v>
      </c>
      <c r="E17" s="99">
        <f>SUM(E18:E25)</f>
        <v>638441600</v>
      </c>
      <c r="F17" s="99">
        <f>SUM(F18:F25)</f>
        <v>0</v>
      </c>
      <c r="G17" s="24">
        <f>SUM(G18:G25)</f>
        <v>30081800</v>
      </c>
    </row>
    <row r="18" spans="1:10" ht="13.5" customHeight="1" x14ac:dyDescent="0.3">
      <c r="A18" s="100"/>
      <c r="B18" s="14"/>
      <c r="C18" s="38" t="s">
        <v>110</v>
      </c>
      <c r="D18" s="26">
        <v>118556000</v>
      </c>
      <c r="E18" s="9">
        <v>122713000</v>
      </c>
      <c r="F18" s="26"/>
      <c r="G18" s="30">
        <f>E18-D18</f>
        <v>4157000</v>
      </c>
    </row>
    <row r="19" spans="1:10" ht="13.5" customHeight="1" x14ac:dyDescent="0.3">
      <c r="A19" s="101"/>
      <c r="B19" s="14"/>
      <c r="C19" s="31" t="s">
        <v>45</v>
      </c>
      <c r="D19" s="26">
        <v>272323000</v>
      </c>
      <c r="E19" s="9">
        <v>395725000</v>
      </c>
      <c r="F19" s="26"/>
      <c r="G19" s="30">
        <f>E19-D19</f>
        <v>123402000</v>
      </c>
    </row>
    <row r="20" spans="1:10" ht="13.5" customHeight="1" x14ac:dyDescent="0.3">
      <c r="A20" s="101"/>
      <c r="B20" s="14"/>
      <c r="C20" s="31" t="s">
        <v>49</v>
      </c>
      <c r="D20" s="26">
        <v>156880800</v>
      </c>
      <c r="E20" s="9">
        <v>52293600</v>
      </c>
      <c r="F20" s="26"/>
      <c r="G20" s="30">
        <f>E20-D20</f>
        <v>-104587200</v>
      </c>
    </row>
    <row r="21" spans="1:10" ht="13.5" customHeight="1" x14ac:dyDescent="0.3">
      <c r="A21" s="101"/>
      <c r="B21" s="14"/>
      <c r="C21" s="54" t="s">
        <v>113</v>
      </c>
      <c r="D21" s="26">
        <v>30600000</v>
      </c>
      <c r="E21" s="9">
        <v>30960000</v>
      </c>
      <c r="F21" s="26"/>
      <c r="G21" s="30">
        <f>E21-D21</f>
        <v>360000</v>
      </c>
    </row>
    <row r="22" spans="1:10" ht="13.5" customHeight="1" x14ac:dyDescent="0.3">
      <c r="A22" s="101"/>
      <c r="B22" s="14"/>
      <c r="C22" s="54" t="s">
        <v>100</v>
      </c>
      <c r="D22" s="26"/>
      <c r="E22" s="9"/>
      <c r="F22" s="26"/>
      <c r="G22" s="30">
        <f t="shared" ref="G22:G25" si="0">F22-E22</f>
        <v>0</v>
      </c>
    </row>
    <row r="23" spans="1:10" ht="13.5" customHeight="1" x14ac:dyDescent="0.3">
      <c r="A23" s="101"/>
      <c r="B23" s="14"/>
      <c r="C23" s="54" t="s">
        <v>99</v>
      </c>
      <c r="D23" s="26"/>
      <c r="E23" s="9"/>
      <c r="F23" s="26"/>
      <c r="G23" s="30">
        <f t="shared" si="0"/>
        <v>0</v>
      </c>
    </row>
    <row r="24" spans="1:10" ht="13.5" customHeight="1" x14ac:dyDescent="0.3">
      <c r="A24" s="101"/>
      <c r="B24" s="14"/>
      <c r="C24" s="31" t="s">
        <v>114</v>
      </c>
      <c r="D24" s="26">
        <v>30000000</v>
      </c>
      <c r="E24" s="9">
        <v>36750000</v>
      </c>
      <c r="F24" s="26"/>
      <c r="G24" s="30">
        <f>E24-D24</f>
        <v>6750000</v>
      </c>
    </row>
    <row r="25" spans="1:10" ht="13.5" customHeight="1" x14ac:dyDescent="0.3">
      <c r="A25" s="102"/>
      <c r="B25" s="103"/>
      <c r="C25" s="53" t="s">
        <v>97</v>
      </c>
      <c r="D25" s="26"/>
      <c r="E25" s="9"/>
      <c r="F25" s="26"/>
      <c r="G25" s="30">
        <f t="shared" si="0"/>
        <v>0</v>
      </c>
    </row>
    <row r="26" spans="1:10" ht="13.5" customHeight="1" x14ac:dyDescent="0.3">
      <c r="A26" s="104" t="s">
        <v>40</v>
      </c>
      <c r="B26" s="5"/>
      <c r="C26" s="6"/>
      <c r="D26" s="24">
        <f>SUM(D8:D17)</f>
        <v>728359800</v>
      </c>
      <c r="E26" s="24">
        <f>SUM(E8:E17)</f>
        <v>968441600</v>
      </c>
      <c r="F26" s="24">
        <f>SUM(F8:F17)</f>
        <v>0</v>
      </c>
      <c r="G26" s="24">
        <f>SUM(G8:G17)</f>
        <v>240081800</v>
      </c>
      <c r="H26" s="61"/>
      <c r="I26" s="40"/>
      <c r="J26" s="40"/>
    </row>
    <row r="27" spans="1:10" ht="13.5" customHeight="1" x14ac:dyDescent="0.3">
      <c r="A27" s="104" t="s">
        <v>65</v>
      </c>
      <c r="B27" s="5"/>
      <c r="C27" s="6"/>
      <c r="D27" s="24">
        <f>D26</f>
        <v>728359800</v>
      </c>
      <c r="E27" s="24">
        <f>E26</f>
        <v>968441600</v>
      </c>
      <c r="F27" s="24">
        <f>F26</f>
        <v>0</v>
      </c>
      <c r="G27" s="24">
        <f>G26</f>
        <v>240081800</v>
      </c>
      <c r="H27" s="61"/>
      <c r="I27" s="40"/>
      <c r="J27" s="40"/>
    </row>
    <row r="28" spans="1:10" ht="13.5" customHeight="1" x14ac:dyDescent="0.3">
      <c r="A28" s="117" t="s">
        <v>14</v>
      </c>
      <c r="B28" s="117"/>
      <c r="C28" s="117"/>
      <c r="D28" s="123">
        <f>D29</f>
        <v>27000000</v>
      </c>
      <c r="E28" s="123">
        <f>E29</f>
        <v>25000000</v>
      </c>
      <c r="F28" s="123">
        <f>F29</f>
        <v>0</v>
      </c>
      <c r="G28" s="123">
        <f>G29</f>
        <v>-2000000</v>
      </c>
      <c r="H28" s="61"/>
      <c r="I28" s="40"/>
      <c r="J28" s="40"/>
    </row>
    <row r="29" spans="1:10" ht="13.5" customHeight="1" x14ac:dyDescent="0.3">
      <c r="A29" s="106"/>
      <c r="B29" s="12" t="s">
        <v>50</v>
      </c>
      <c r="C29" s="5"/>
      <c r="D29" s="28">
        <f>SUM(D30:D32)</f>
        <v>27000000</v>
      </c>
      <c r="E29" s="28">
        <f>SUM(E30:E32)</f>
        <v>25000000</v>
      </c>
      <c r="F29" s="28">
        <f>SUM(F30:F32)</f>
        <v>0</v>
      </c>
      <c r="G29" s="24">
        <f>SUM(G30:G32)</f>
        <v>-2000000</v>
      </c>
      <c r="J29" s="40"/>
    </row>
    <row r="30" spans="1:10" ht="13.5" customHeight="1" x14ac:dyDescent="0.3">
      <c r="A30" s="108"/>
      <c r="B30" s="55"/>
      <c r="C30" s="12" t="s">
        <v>51</v>
      </c>
      <c r="D30" s="26">
        <v>5000000</v>
      </c>
      <c r="E30" s="9">
        <v>3000000</v>
      </c>
      <c r="F30" s="26"/>
      <c r="G30" s="30">
        <f>E30-D30</f>
        <v>-2000000</v>
      </c>
      <c r="H30" s="40"/>
      <c r="I30" s="40"/>
      <c r="J30" s="40"/>
    </row>
    <row r="31" spans="1:10" ht="13.5" customHeight="1" x14ac:dyDescent="0.3">
      <c r="A31" s="108"/>
      <c r="B31" s="32"/>
      <c r="C31" s="12" t="s">
        <v>52</v>
      </c>
      <c r="D31" s="20">
        <v>18000000</v>
      </c>
      <c r="E31" s="21">
        <v>19000000</v>
      </c>
      <c r="F31" s="20"/>
      <c r="G31" s="30">
        <f>E31-D31</f>
        <v>1000000</v>
      </c>
    </row>
    <row r="32" spans="1:10" ht="13.5" customHeight="1" x14ac:dyDescent="0.3">
      <c r="A32" s="109"/>
      <c r="B32" s="33"/>
      <c r="C32" s="12" t="s">
        <v>15</v>
      </c>
      <c r="D32" s="20">
        <v>4000000</v>
      </c>
      <c r="E32" s="21">
        <v>3000000</v>
      </c>
      <c r="F32" s="20"/>
      <c r="G32" s="30">
        <f>E32-D32</f>
        <v>-1000000</v>
      </c>
    </row>
    <row r="33" spans="1:8" ht="15.75" customHeight="1" x14ac:dyDescent="0.3">
      <c r="A33" s="117" t="s">
        <v>17</v>
      </c>
      <c r="B33" s="77"/>
      <c r="C33" s="77"/>
      <c r="D33" s="124">
        <f>D34</f>
        <v>90618000</v>
      </c>
      <c r="E33" s="124">
        <f>E34</f>
        <v>50000000</v>
      </c>
      <c r="F33" s="124">
        <f>F34</f>
        <v>0</v>
      </c>
      <c r="G33" s="124">
        <f>G34</f>
        <v>-40618000</v>
      </c>
    </row>
    <row r="34" spans="1:8" ht="15.75" customHeight="1" x14ac:dyDescent="0.3">
      <c r="A34" s="55"/>
      <c r="B34" s="12" t="s">
        <v>53</v>
      </c>
      <c r="C34" s="12"/>
      <c r="D34" s="9">
        <f>D35+D36</f>
        <v>90618000</v>
      </c>
      <c r="E34" s="9">
        <f>E35+E36</f>
        <v>50000000</v>
      </c>
      <c r="F34" s="9">
        <f>F35+F36</f>
        <v>0</v>
      </c>
      <c r="G34" s="9">
        <f>G35+G36</f>
        <v>-40618000</v>
      </c>
    </row>
    <row r="35" spans="1:8" ht="15.75" customHeight="1" x14ac:dyDescent="0.3">
      <c r="A35" s="32"/>
      <c r="B35" s="55"/>
      <c r="C35" s="12" t="s">
        <v>18</v>
      </c>
      <c r="D35" s="26">
        <v>27185400</v>
      </c>
      <c r="E35" s="9">
        <v>15000000</v>
      </c>
      <c r="F35" s="26"/>
      <c r="G35" s="30">
        <f>E35-D35</f>
        <v>-12185400</v>
      </c>
      <c r="H35" s="61"/>
    </row>
    <row r="36" spans="1:8" ht="15.75" customHeight="1" x14ac:dyDescent="0.3">
      <c r="A36" s="32"/>
      <c r="B36" s="32"/>
      <c r="C36" s="12" t="s">
        <v>72</v>
      </c>
      <c r="D36" s="26">
        <v>63432600</v>
      </c>
      <c r="E36" s="9">
        <v>35000000</v>
      </c>
      <c r="F36" s="26"/>
      <c r="G36" s="13">
        <f>E36-D36</f>
        <v>-28432600</v>
      </c>
    </row>
    <row r="37" spans="1:8" ht="15.75" customHeight="1" x14ac:dyDescent="0.3">
      <c r="A37" s="119" t="s">
        <v>19</v>
      </c>
      <c r="B37" s="125"/>
      <c r="C37" s="77"/>
      <c r="D37" s="124">
        <f>D38</f>
        <v>86211379</v>
      </c>
      <c r="E37" s="124">
        <f>E38</f>
        <v>31020000</v>
      </c>
      <c r="F37" s="124">
        <f>F38</f>
        <v>0</v>
      </c>
      <c r="G37" s="124">
        <f>G38</f>
        <v>-55191379</v>
      </c>
    </row>
    <row r="38" spans="1:8" ht="15.75" customHeight="1" x14ac:dyDescent="0.3">
      <c r="A38" s="110"/>
      <c r="B38" s="12" t="s">
        <v>19</v>
      </c>
      <c r="C38" s="12"/>
      <c r="D38" s="24">
        <f>SUM(D39:D45)</f>
        <v>86211379</v>
      </c>
      <c r="E38" s="24">
        <f>SUM(E39:E45)</f>
        <v>31020000</v>
      </c>
      <c r="F38" s="24">
        <f>SUM(F39:F45)</f>
        <v>0</v>
      </c>
      <c r="G38" s="24">
        <f>SUM(G39:G45)</f>
        <v>-55191379</v>
      </c>
    </row>
    <row r="39" spans="1:8" ht="15.75" customHeight="1" x14ac:dyDescent="0.3">
      <c r="A39" s="108"/>
      <c r="B39" s="55"/>
      <c r="C39" s="12" t="s">
        <v>54</v>
      </c>
      <c r="D39" s="26">
        <v>30214151</v>
      </c>
      <c r="E39" s="9">
        <v>9020000</v>
      </c>
      <c r="F39" s="26"/>
      <c r="G39" s="30">
        <f>E39-D39</f>
        <v>-21194151</v>
      </c>
    </row>
    <row r="40" spans="1:8" ht="15.75" customHeight="1" x14ac:dyDescent="0.3">
      <c r="A40" s="108"/>
      <c r="B40" s="32"/>
      <c r="C40" s="56" t="s">
        <v>69</v>
      </c>
      <c r="D40" s="26">
        <v>31204994</v>
      </c>
      <c r="E40" s="9">
        <v>17000000</v>
      </c>
      <c r="F40" s="26"/>
      <c r="G40" s="30">
        <f>E40-D40</f>
        <v>-14204994</v>
      </c>
    </row>
    <row r="41" spans="1:8" ht="15.75" customHeight="1" x14ac:dyDescent="0.3">
      <c r="A41" s="108"/>
      <c r="B41" s="32"/>
      <c r="C41" s="56" t="s">
        <v>84</v>
      </c>
      <c r="D41" s="26">
        <v>1000000</v>
      </c>
      <c r="E41" s="9">
        <v>1000000</v>
      </c>
      <c r="F41" s="26"/>
      <c r="G41" s="30">
        <f>E41-D41</f>
        <v>0</v>
      </c>
    </row>
    <row r="42" spans="1:8" ht="13.5" customHeight="1" x14ac:dyDescent="0.3">
      <c r="A42" s="108"/>
      <c r="B42" s="32"/>
      <c r="C42" s="58" t="s">
        <v>77</v>
      </c>
      <c r="D42" s="26">
        <v>1111970</v>
      </c>
      <c r="E42" s="9">
        <v>1000000</v>
      </c>
      <c r="F42" s="26"/>
      <c r="G42" s="30">
        <f>E42-D42</f>
        <v>-111970</v>
      </c>
    </row>
    <row r="43" spans="1:8" ht="13.5" hidden="1" customHeight="1" x14ac:dyDescent="0.3">
      <c r="A43" s="108"/>
      <c r="B43" s="32"/>
      <c r="C43" s="58" t="s">
        <v>98</v>
      </c>
      <c r="D43" s="26"/>
      <c r="E43" s="9"/>
      <c r="F43" s="26"/>
      <c r="G43" s="30">
        <f>E43-D43</f>
        <v>0</v>
      </c>
    </row>
    <row r="44" spans="1:8" ht="13.5" hidden="1" customHeight="1" x14ac:dyDescent="0.3">
      <c r="A44" s="108"/>
      <c r="B44" s="32"/>
      <c r="C44" s="58"/>
      <c r="D44" s="27"/>
      <c r="E44" s="22"/>
      <c r="F44" s="27"/>
      <c r="G44" s="9"/>
    </row>
    <row r="45" spans="1:8" ht="13.5" customHeight="1" x14ac:dyDescent="0.3">
      <c r="A45" s="108"/>
      <c r="B45" s="32"/>
      <c r="C45" s="56" t="s">
        <v>78</v>
      </c>
      <c r="D45" s="26">
        <v>22680264</v>
      </c>
      <c r="E45" s="9">
        <v>3000000</v>
      </c>
      <c r="F45" s="26"/>
      <c r="G45" s="30">
        <f>E45-D45</f>
        <v>-19680264</v>
      </c>
    </row>
    <row r="46" spans="1:8" ht="13.5" customHeight="1" x14ac:dyDescent="0.3">
      <c r="A46" s="119" t="s">
        <v>20</v>
      </c>
      <c r="B46" s="125"/>
      <c r="C46" s="88"/>
      <c r="D46" s="124">
        <f>D47</f>
        <v>6577940</v>
      </c>
      <c r="E46" s="124">
        <f>E47</f>
        <v>10657940</v>
      </c>
      <c r="F46" s="124">
        <f>F47</f>
        <v>0</v>
      </c>
      <c r="G46" s="124">
        <f>G47</f>
        <v>4080000</v>
      </c>
    </row>
    <row r="47" spans="1:8" ht="13.5" customHeight="1" x14ac:dyDescent="0.3">
      <c r="A47" s="111"/>
      <c r="B47" s="12" t="s">
        <v>20</v>
      </c>
      <c r="C47" s="55"/>
      <c r="D47" s="24">
        <f>SUM(D49:D50)</f>
        <v>6577940</v>
      </c>
      <c r="E47" s="24">
        <f>SUM(E49:E50)</f>
        <v>10657940</v>
      </c>
      <c r="F47" s="24">
        <f>SUM(F49:F50)</f>
        <v>0</v>
      </c>
      <c r="G47" s="24">
        <f>SUM(G48:G50)</f>
        <v>4080000</v>
      </c>
    </row>
    <row r="48" spans="1:8" ht="13.5" customHeight="1" x14ac:dyDescent="0.3">
      <c r="A48" s="111"/>
      <c r="B48" s="32"/>
      <c r="C48" s="55" t="s">
        <v>82</v>
      </c>
      <c r="D48" s="26"/>
      <c r="E48" s="9"/>
      <c r="F48" s="26"/>
      <c r="G48" s="30">
        <f>F48-E48</f>
        <v>0</v>
      </c>
    </row>
    <row r="49" spans="1:7" ht="13.5" customHeight="1" x14ac:dyDescent="0.3">
      <c r="A49" s="108"/>
      <c r="B49" s="112"/>
      <c r="C49" s="12" t="s">
        <v>21</v>
      </c>
      <c r="D49" s="26">
        <v>60000</v>
      </c>
      <c r="E49" s="9">
        <v>60000</v>
      </c>
      <c r="F49" s="26"/>
      <c r="G49" s="30">
        <f>E49-D49</f>
        <v>0</v>
      </c>
    </row>
    <row r="50" spans="1:7" ht="13.5" customHeight="1" x14ac:dyDescent="0.3">
      <c r="A50" s="108"/>
      <c r="B50" s="112"/>
      <c r="C50" s="12" t="s">
        <v>22</v>
      </c>
      <c r="D50" s="25">
        <v>6517940</v>
      </c>
      <c r="E50" s="23">
        <v>10597940</v>
      </c>
      <c r="F50" s="25"/>
      <c r="G50" s="30">
        <f>E50-D50</f>
        <v>4080000</v>
      </c>
    </row>
    <row r="51" spans="1:7" ht="15.75" customHeight="1" x14ac:dyDescent="0.3">
      <c r="A51" s="113" t="s">
        <v>16</v>
      </c>
      <c r="B51" s="5"/>
      <c r="C51" s="114"/>
      <c r="D51" s="115">
        <f>D28+D33+D37+D46</f>
        <v>210407319</v>
      </c>
      <c r="E51" s="115">
        <f>E28+E33+E37+E46</f>
        <v>116677940</v>
      </c>
      <c r="F51" s="115">
        <f>F28+F33+F37+F46</f>
        <v>0</v>
      </c>
      <c r="G51" s="115">
        <f>G28+G33+G37+G46</f>
        <v>-93729379</v>
      </c>
    </row>
    <row r="52" spans="1:7" ht="15.75" customHeight="1" x14ac:dyDescent="0.3">
      <c r="A52" s="165" t="s">
        <v>64</v>
      </c>
      <c r="B52" s="166"/>
      <c r="C52" s="167"/>
      <c r="D52" s="168">
        <f>D27+D51</f>
        <v>938767119</v>
      </c>
      <c r="E52" s="168">
        <f>E27+E51</f>
        <v>1085119540</v>
      </c>
      <c r="F52" s="168">
        <f>F27+F51</f>
        <v>0</v>
      </c>
      <c r="G52" s="168">
        <f>G27+G51</f>
        <v>146352421</v>
      </c>
    </row>
    <row r="53" spans="1:7" ht="12.95" customHeight="1" x14ac:dyDescent="0.3"/>
    <row r="54" spans="1:7" ht="12.95" customHeight="1" x14ac:dyDescent="0.3">
      <c r="F54" s="86"/>
      <c r="G54" s="85"/>
    </row>
    <row r="55" spans="1:7" x14ac:dyDescent="0.3">
      <c r="G55" s="86"/>
    </row>
    <row r="56" spans="1:7" x14ac:dyDescent="0.3">
      <c r="F56" s="85"/>
      <c r="G56" s="85"/>
    </row>
  </sheetData>
  <mergeCells count="9">
    <mergeCell ref="A1:G1"/>
    <mergeCell ref="A2:C2"/>
    <mergeCell ref="A3:A4"/>
    <mergeCell ref="B3:B4"/>
    <mergeCell ref="C3:C4"/>
    <mergeCell ref="E3:E4"/>
    <mergeCell ref="G3:G4"/>
    <mergeCell ref="F3:F4"/>
    <mergeCell ref="D3:D4"/>
  </mergeCells>
  <phoneticPr fontId="3" type="noConversion"/>
  <pageMargins left="0.35433070866141736" right="0.35433070866141736" top="0.39370078740157483" bottom="0.39370078740157483" header="0" footer="0"/>
  <pageSetup paperSize="9" fitToHeight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view="pageLayout" zoomScaleNormal="100" zoomScaleSheetLayoutView="100" workbookViewId="0">
      <selection activeCell="J9" sqref="J9"/>
    </sheetView>
  </sheetViews>
  <sheetFormatPr defaultRowHeight="13.5" x14ac:dyDescent="0.3"/>
  <cols>
    <col min="1" max="1" width="11.875" style="19" customWidth="1"/>
    <col min="2" max="2" width="11.625" style="11" customWidth="1"/>
    <col min="3" max="3" width="13.25" style="11" customWidth="1"/>
    <col min="4" max="5" width="15" style="11" customWidth="1"/>
    <col min="6" max="6" width="13.75" style="11" hidden="1" customWidth="1"/>
    <col min="7" max="7" width="13.75" style="11" customWidth="1"/>
    <col min="8" max="16384" width="9" style="1"/>
  </cols>
  <sheetData>
    <row r="1" spans="1:7" ht="21.75" customHeight="1" x14ac:dyDescent="0.3">
      <c r="A1" s="160" t="s">
        <v>119</v>
      </c>
      <c r="B1" s="160"/>
      <c r="C1" s="160"/>
      <c r="D1" s="160"/>
      <c r="E1" s="160"/>
      <c r="F1" s="160"/>
      <c r="G1" s="160"/>
    </row>
    <row r="2" spans="1:7" ht="21.75" hidden="1" customHeight="1" x14ac:dyDescent="0.3">
      <c r="A2" s="135"/>
      <c r="B2" s="135"/>
      <c r="C2" s="135"/>
      <c r="D2" s="135"/>
      <c r="E2" s="135"/>
      <c r="F2" s="135"/>
      <c r="G2" s="135"/>
    </row>
    <row r="3" spans="1:7" ht="11.25" customHeight="1" x14ac:dyDescent="0.3">
      <c r="A3" s="107" t="s">
        <v>94</v>
      </c>
      <c r="B3" s="107"/>
      <c r="C3" s="107"/>
      <c r="D3" s="136"/>
      <c r="E3" s="136"/>
      <c r="F3" s="136"/>
      <c r="G3" s="136"/>
    </row>
    <row r="4" spans="1:7" s="11" customFormat="1" ht="14.25" customHeight="1" x14ac:dyDescent="0.3">
      <c r="A4" s="161" t="s">
        <v>0</v>
      </c>
      <c r="B4" s="161" t="s">
        <v>1</v>
      </c>
      <c r="C4" s="161" t="s">
        <v>2</v>
      </c>
      <c r="D4" s="158" t="s">
        <v>121</v>
      </c>
      <c r="E4" s="158" t="s">
        <v>120</v>
      </c>
      <c r="F4" s="163" t="s">
        <v>68</v>
      </c>
      <c r="G4" s="163" t="s">
        <v>63</v>
      </c>
    </row>
    <row r="5" spans="1:7" s="11" customFormat="1" ht="18" customHeight="1" x14ac:dyDescent="0.3">
      <c r="A5" s="162"/>
      <c r="B5" s="162"/>
      <c r="C5" s="162"/>
      <c r="D5" s="159"/>
      <c r="E5" s="159"/>
      <c r="F5" s="164"/>
      <c r="G5" s="164"/>
    </row>
    <row r="6" spans="1:7" s="11" customFormat="1" ht="20.25" customHeight="1" thickBot="1" x14ac:dyDescent="0.35">
      <c r="A6" s="137" t="s">
        <v>3</v>
      </c>
      <c r="B6" s="138"/>
      <c r="C6" s="137"/>
      <c r="D6" s="83">
        <f>D7+D30+D35+D59+D61</f>
        <v>912104119</v>
      </c>
      <c r="E6" s="83">
        <f>E7+E30+E35+E61+E65+E59</f>
        <v>1085119540</v>
      </c>
      <c r="F6" s="83">
        <f>F7+F30+F35+F61+F65+F59</f>
        <v>0</v>
      </c>
      <c r="G6" s="83">
        <f>G7+G30+G35+G61+G65+G59</f>
        <v>173015421</v>
      </c>
    </row>
    <row r="7" spans="1:7" s="11" customFormat="1" ht="20.25" customHeight="1" x14ac:dyDescent="0.3">
      <c r="A7" s="80" t="s">
        <v>23</v>
      </c>
      <c r="B7" s="139"/>
      <c r="C7" s="80"/>
      <c r="D7" s="140">
        <f>D8+D18+D21</f>
        <v>220321720</v>
      </c>
      <c r="E7" s="140">
        <f>E8+E18+E21</f>
        <v>337793140</v>
      </c>
      <c r="F7" s="140">
        <f>F8+F18+F21</f>
        <v>0</v>
      </c>
      <c r="G7" s="140">
        <f>G8+G18+G21</f>
        <v>117471420</v>
      </c>
    </row>
    <row r="8" spans="1:7" s="11" customFormat="1" ht="20.25" customHeight="1" x14ac:dyDescent="0.3">
      <c r="A8" s="84"/>
      <c r="B8" s="75" t="s">
        <v>24</v>
      </c>
      <c r="C8" s="56"/>
      <c r="D8" s="126">
        <f>D16</f>
        <v>168711120</v>
      </c>
      <c r="E8" s="126">
        <f>E16</f>
        <v>285432820</v>
      </c>
      <c r="F8" s="126">
        <f>F16</f>
        <v>0</v>
      </c>
      <c r="G8" s="126">
        <f>G16</f>
        <v>116721700</v>
      </c>
    </row>
    <row r="9" spans="1:7" s="11" customFormat="1" ht="20.25" customHeight="1" x14ac:dyDescent="0.3">
      <c r="A9" s="84"/>
      <c r="B9" s="127"/>
      <c r="C9" s="56" t="s">
        <v>25</v>
      </c>
      <c r="D9" s="128">
        <v>117173000</v>
      </c>
      <c r="E9" s="62">
        <v>209126700</v>
      </c>
      <c r="F9" s="128"/>
      <c r="G9" s="62">
        <f>E9-D9</f>
        <v>91953700</v>
      </c>
    </row>
    <row r="10" spans="1:7" ht="20.25" customHeight="1" x14ac:dyDescent="0.3">
      <c r="A10" s="84"/>
      <c r="B10" s="84"/>
      <c r="C10" s="56" t="s">
        <v>70</v>
      </c>
      <c r="D10" s="63">
        <v>700000</v>
      </c>
      <c r="E10" s="64">
        <v>700000</v>
      </c>
      <c r="F10" s="63"/>
      <c r="G10" s="62">
        <f>E10-D10</f>
        <v>0</v>
      </c>
    </row>
    <row r="11" spans="1:7" s="11" customFormat="1" ht="20.25" customHeight="1" x14ac:dyDescent="0.3">
      <c r="A11" s="84"/>
      <c r="B11" s="84"/>
      <c r="C11" s="56" t="s">
        <v>6</v>
      </c>
      <c r="D11" s="65">
        <v>19950200</v>
      </c>
      <c r="E11" s="66">
        <v>27922940</v>
      </c>
      <c r="F11" s="65"/>
      <c r="G11" s="62">
        <f>E11-D11</f>
        <v>7972740</v>
      </c>
    </row>
    <row r="12" spans="1:7" s="11" customFormat="1" ht="20.25" customHeight="1" x14ac:dyDescent="0.3">
      <c r="A12" s="84"/>
      <c r="B12" s="84"/>
      <c r="C12" s="56" t="s">
        <v>7</v>
      </c>
      <c r="D12" s="128">
        <v>11701940</v>
      </c>
      <c r="E12" s="62">
        <v>19812470</v>
      </c>
      <c r="F12" s="128"/>
      <c r="G12" s="62">
        <f>E12-D12</f>
        <v>8110530</v>
      </c>
    </row>
    <row r="13" spans="1:7" s="11" customFormat="1" ht="20.25" customHeight="1" x14ac:dyDescent="0.3">
      <c r="A13" s="84"/>
      <c r="B13" s="84"/>
      <c r="C13" s="56" t="s">
        <v>8</v>
      </c>
      <c r="D13" s="128">
        <v>13214380</v>
      </c>
      <c r="E13" s="62">
        <v>22819110</v>
      </c>
      <c r="F13" s="128"/>
      <c r="G13" s="62">
        <f>E13-D13</f>
        <v>9604730</v>
      </c>
    </row>
    <row r="14" spans="1:7" ht="20.25" customHeight="1" x14ac:dyDescent="0.3">
      <c r="A14" s="57"/>
      <c r="B14" s="84"/>
      <c r="C14" s="146" t="s">
        <v>79</v>
      </c>
      <c r="D14" s="66">
        <v>3600000</v>
      </c>
      <c r="E14" s="66">
        <v>2680000</v>
      </c>
      <c r="F14" s="70"/>
      <c r="G14" s="62">
        <f>E14-D14</f>
        <v>-920000</v>
      </c>
    </row>
    <row r="15" spans="1:7" ht="20.25" customHeight="1" x14ac:dyDescent="0.3">
      <c r="A15" s="57"/>
      <c r="B15" s="84"/>
      <c r="C15" s="146" t="s">
        <v>103</v>
      </c>
      <c r="D15" s="64">
        <v>2371600</v>
      </c>
      <c r="E15" s="64">
        <v>2371600</v>
      </c>
      <c r="F15" s="64"/>
      <c r="G15" s="62">
        <f>E15-D15</f>
        <v>0</v>
      </c>
    </row>
    <row r="16" spans="1:7" s="11" customFormat="1" ht="20.25" customHeight="1" x14ac:dyDescent="0.3">
      <c r="A16" s="56" t="s">
        <v>5</v>
      </c>
      <c r="B16" s="56"/>
      <c r="C16" s="56"/>
      <c r="D16" s="64">
        <f>SUM(D9:D15)</f>
        <v>168711120</v>
      </c>
      <c r="E16" s="64">
        <f>SUM(E9:E15)</f>
        <v>285432820</v>
      </c>
      <c r="F16" s="64">
        <f>SUM(F9:F15)</f>
        <v>0</v>
      </c>
      <c r="G16" s="64">
        <f>SUM(G9:G15)</f>
        <v>116721700</v>
      </c>
    </row>
    <row r="17" spans="1:7" s="11" customFormat="1" ht="20.25" customHeight="1" x14ac:dyDescent="0.3">
      <c r="A17" s="56" t="s">
        <v>66</v>
      </c>
      <c r="B17" s="56"/>
      <c r="C17" s="56"/>
      <c r="D17" s="64">
        <f>D16</f>
        <v>168711120</v>
      </c>
      <c r="E17" s="64">
        <f>E16</f>
        <v>285432820</v>
      </c>
      <c r="F17" s="64">
        <f>F16</f>
        <v>0</v>
      </c>
      <c r="G17" s="64">
        <f>G16</f>
        <v>116721700</v>
      </c>
    </row>
    <row r="18" spans="1:7" ht="21.75" customHeight="1" x14ac:dyDescent="0.3">
      <c r="A18" s="84"/>
      <c r="B18" s="146" t="s">
        <v>26</v>
      </c>
      <c r="C18" s="146"/>
      <c r="D18" s="129">
        <f>D20+D19</f>
        <v>3400000</v>
      </c>
      <c r="E18" s="129">
        <f>E20+E19</f>
        <v>3400000</v>
      </c>
      <c r="F18" s="129">
        <f>F20+F19</f>
        <v>0</v>
      </c>
      <c r="G18" s="129">
        <f>G20+G19</f>
        <v>0</v>
      </c>
    </row>
    <row r="19" spans="1:7" ht="21.75" customHeight="1" x14ac:dyDescent="0.3">
      <c r="A19" s="84"/>
      <c r="B19" s="145"/>
      <c r="C19" s="56" t="s">
        <v>80</v>
      </c>
      <c r="D19" s="62">
        <v>600000</v>
      </c>
      <c r="E19" s="62">
        <v>600000</v>
      </c>
      <c r="F19" s="62"/>
      <c r="G19" s="62">
        <f>E19-D19</f>
        <v>0</v>
      </c>
    </row>
    <row r="20" spans="1:7" ht="21.75" customHeight="1" x14ac:dyDescent="0.3">
      <c r="A20" s="84"/>
      <c r="B20" s="84"/>
      <c r="C20" s="56" t="s">
        <v>27</v>
      </c>
      <c r="D20" s="64">
        <v>2800000</v>
      </c>
      <c r="E20" s="64">
        <v>2800000</v>
      </c>
      <c r="F20" s="64"/>
      <c r="G20" s="62">
        <f>E20-D20</f>
        <v>0</v>
      </c>
    </row>
    <row r="21" spans="1:7" ht="21.75" customHeight="1" x14ac:dyDescent="0.3">
      <c r="A21" s="84"/>
      <c r="B21" s="56" t="s">
        <v>28</v>
      </c>
      <c r="C21" s="56" t="s">
        <v>13</v>
      </c>
      <c r="D21" s="130">
        <f>SUM(D22:D24)+SUM(D27:D29)</f>
        <v>48210600</v>
      </c>
      <c r="E21" s="130">
        <f>SUM(E22:E24)+SUM(E27:E29)</f>
        <v>48960320</v>
      </c>
      <c r="F21" s="130">
        <f>SUM(F22:F24)+SUM(F27:F29)</f>
        <v>0</v>
      </c>
      <c r="G21" s="130">
        <f>SUM(G22:G24)+SUM(G27:G29)</f>
        <v>749720</v>
      </c>
    </row>
    <row r="22" spans="1:7" ht="21.75" customHeight="1" x14ac:dyDescent="0.3">
      <c r="A22" s="84"/>
      <c r="B22" s="127"/>
      <c r="C22" s="56" t="s">
        <v>29</v>
      </c>
      <c r="D22" s="64">
        <v>500000</v>
      </c>
      <c r="E22" s="64">
        <v>500000</v>
      </c>
      <c r="F22" s="64"/>
      <c r="G22" s="62">
        <f>E22-D22</f>
        <v>0</v>
      </c>
    </row>
    <row r="23" spans="1:7" ht="21.75" customHeight="1" x14ac:dyDescent="0.3">
      <c r="A23" s="84"/>
      <c r="B23" s="84"/>
      <c r="C23" s="56" t="s">
        <v>30</v>
      </c>
      <c r="D23" s="64">
        <v>12810600</v>
      </c>
      <c r="E23" s="64">
        <v>13700320</v>
      </c>
      <c r="F23" s="64"/>
      <c r="G23" s="62">
        <f>E23-D23</f>
        <v>889720</v>
      </c>
    </row>
    <row r="24" spans="1:7" ht="21.75" customHeight="1" x14ac:dyDescent="0.3">
      <c r="A24" s="57"/>
      <c r="B24" s="57"/>
      <c r="C24" s="131" t="s">
        <v>10</v>
      </c>
      <c r="D24" s="67">
        <v>11100000</v>
      </c>
      <c r="E24" s="67">
        <v>14900000</v>
      </c>
      <c r="F24" s="67"/>
      <c r="G24" s="62">
        <f>E24-D24</f>
        <v>3800000</v>
      </c>
    </row>
    <row r="25" spans="1:7" ht="21.75" customHeight="1" x14ac:dyDescent="0.3">
      <c r="A25" s="56" t="s">
        <v>5</v>
      </c>
      <c r="B25" s="56"/>
      <c r="C25" s="56"/>
      <c r="D25" s="64">
        <f>SUM(D18)+SUM(D22:D24)</f>
        <v>27810600</v>
      </c>
      <c r="E25" s="64">
        <f>SUM(E18)+SUM(E22:E24)</f>
        <v>32500320</v>
      </c>
      <c r="F25" s="64">
        <f>SUM(F18)+SUM(F22:F24)</f>
        <v>0</v>
      </c>
      <c r="G25" s="64">
        <f>SUM(G18)+SUM(G22:G24)</f>
        <v>4689720</v>
      </c>
    </row>
    <row r="26" spans="1:7" s="11" customFormat="1" ht="21.75" customHeight="1" x14ac:dyDescent="0.3">
      <c r="A26" s="56" t="s">
        <v>66</v>
      </c>
      <c r="B26" s="56"/>
      <c r="C26" s="56"/>
      <c r="D26" s="64">
        <f>D25+D17</f>
        <v>196521720</v>
      </c>
      <c r="E26" s="64">
        <f>E25+E17</f>
        <v>317933140</v>
      </c>
      <c r="F26" s="64">
        <f>F25+F17</f>
        <v>0</v>
      </c>
      <c r="G26" s="64">
        <f>G25+G17</f>
        <v>121411420</v>
      </c>
    </row>
    <row r="27" spans="1:7" ht="21.75" customHeight="1" x14ac:dyDescent="0.3">
      <c r="A27" s="84"/>
      <c r="B27" s="84"/>
      <c r="C27" s="144" t="s">
        <v>11</v>
      </c>
      <c r="D27" s="72">
        <v>8100000</v>
      </c>
      <c r="E27" s="72">
        <v>6660000</v>
      </c>
      <c r="F27" s="72"/>
      <c r="G27" s="62">
        <f>E27-D27</f>
        <v>-1440000</v>
      </c>
    </row>
    <row r="28" spans="1:7" ht="21.75" customHeight="1" x14ac:dyDescent="0.3">
      <c r="A28" s="84"/>
      <c r="B28" s="84"/>
      <c r="C28" s="56" t="s">
        <v>31</v>
      </c>
      <c r="D28" s="64">
        <v>11200000</v>
      </c>
      <c r="E28" s="64">
        <v>10200000</v>
      </c>
      <c r="F28" s="64"/>
      <c r="G28" s="62">
        <f>E28-D28</f>
        <v>-1000000</v>
      </c>
    </row>
    <row r="29" spans="1:7" ht="21.75" customHeight="1" x14ac:dyDescent="0.3">
      <c r="A29" s="133"/>
      <c r="B29" s="84"/>
      <c r="C29" s="75" t="s">
        <v>48</v>
      </c>
      <c r="D29" s="62">
        <v>4500000</v>
      </c>
      <c r="E29" s="62">
        <v>3000000</v>
      </c>
      <c r="F29" s="62"/>
      <c r="G29" s="62">
        <f>E29-D29</f>
        <v>-1500000</v>
      </c>
    </row>
    <row r="30" spans="1:7" ht="21.75" customHeight="1" x14ac:dyDescent="0.3">
      <c r="A30" s="80" t="s">
        <v>33</v>
      </c>
      <c r="B30" s="141"/>
      <c r="C30" s="142"/>
      <c r="D30" s="79">
        <f>D31</f>
        <v>0</v>
      </c>
      <c r="E30" s="79">
        <f>E31</f>
        <v>20600000</v>
      </c>
      <c r="F30" s="79">
        <f>F31</f>
        <v>0</v>
      </c>
      <c r="G30" s="79">
        <f>G31</f>
        <v>20600000</v>
      </c>
    </row>
    <row r="31" spans="1:7" ht="21.75" customHeight="1" x14ac:dyDescent="0.3">
      <c r="A31" s="57"/>
      <c r="B31" s="56" t="s">
        <v>34</v>
      </c>
      <c r="C31" s="134"/>
      <c r="D31" s="126">
        <f>SUM(D32:D33)</f>
        <v>0</v>
      </c>
      <c r="E31" s="126">
        <f>SUM(E32:E34)</f>
        <v>20600000</v>
      </c>
      <c r="F31" s="126">
        <f>SUM(F32:F33)</f>
        <v>0</v>
      </c>
      <c r="G31" s="126">
        <f>SUM(G32:G34)</f>
        <v>20600000</v>
      </c>
    </row>
    <row r="32" spans="1:7" ht="21.75" customHeight="1" x14ac:dyDescent="0.3">
      <c r="A32" s="57"/>
      <c r="B32" s="132"/>
      <c r="C32" s="56" t="s">
        <v>41</v>
      </c>
      <c r="D32" s="64"/>
      <c r="E32" s="64">
        <v>9000000</v>
      </c>
      <c r="F32" s="64"/>
      <c r="G32" s="62">
        <f>E32-D32</f>
        <v>9000000</v>
      </c>
    </row>
    <row r="33" spans="1:7" ht="21.75" customHeight="1" x14ac:dyDescent="0.3">
      <c r="A33" s="57"/>
      <c r="B33" s="132"/>
      <c r="C33" s="56" t="s">
        <v>35</v>
      </c>
      <c r="D33" s="64"/>
      <c r="E33" s="64">
        <v>8000000</v>
      </c>
      <c r="F33" s="64"/>
      <c r="G33" s="62">
        <f>E33-D33</f>
        <v>8000000</v>
      </c>
    </row>
    <row r="34" spans="1:7" ht="21.75" customHeight="1" x14ac:dyDescent="0.3">
      <c r="A34" s="57"/>
      <c r="B34" s="132"/>
      <c r="C34" s="56" t="s">
        <v>124</v>
      </c>
      <c r="D34" s="64"/>
      <c r="E34" s="64">
        <v>3600000</v>
      </c>
      <c r="F34" s="64"/>
      <c r="G34" s="62">
        <f>E34-D34</f>
        <v>3600000</v>
      </c>
    </row>
    <row r="35" spans="1:7" ht="21.75" customHeight="1" x14ac:dyDescent="0.3">
      <c r="A35" s="78" t="s">
        <v>12</v>
      </c>
      <c r="B35" s="78"/>
      <c r="C35" s="78"/>
      <c r="D35" s="79">
        <f>D36+D42+D50</f>
        <v>691264932</v>
      </c>
      <c r="E35" s="79">
        <f>E36+E42+E50</f>
        <v>726206400</v>
      </c>
      <c r="F35" s="79">
        <f>F36+F42+F50</f>
        <v>0</v>
      </c>
      <c r="G35" s="79">
        <f>G36+G42+G50</f>
        <v>34941468</v>
      </c>
    </row>
    <row r="36" spans="1:7" ht="21.75" customHeight="1" x14ac:dyDescent="0.3">
      <c r="A36" s="127"/>
      <c r="B36" s="145" t="s">
        <v>28</v>
      </c>
      <c r="C36" s="56"/>
      <c r="D36" s="130">
        <f>SUM(D37:D39)</f>
        <v>20792800</v>
      </c>
      <c r="E36" s="130">
        <f>SUM(E37:E39)</f>
        <v>29404800</v>
      </c>
      <c r="F36" s="130">
        <f>SUM(F37:F39)</f>
        <v>0</v>
      </c>
      <c r="G36" s="130">
        <f>SUM(G37:G39)</f>
        <v>8612000</v>
      </c>
    </row>
    <row r="37" spans="1:7" ht="21.75" customHeight="1" x14ac:dyDescent="0.3">
      <c r="A37" s="133"/>
      <c r="B37" s="145"/>
      <c r="C37" s="75" t="s">
        <v>36</v>
      </c>
      <c r="D37" s="64">
        <v>7192800</v>
      </c>
      <c r="E37" s="64">
        <v>11404800</v>
      </c>
      <c r="F37" s="64"/>
      <c r="G37" s="62">
        <f>E37-D37</f>
        <v>4212000</v>
      </c>
    </row>
    <row r="38" spans="1:7" ht="21.75" customHeight="1" x14ac:dyDescent="0.3">
      <c r="A38" s="133"/>
      <c r="B38" s="84" t="s">
        <v>13</v>
      </c>
      <c r="C38" s="75" t="s">
        <v>9</v>
      </c>
      <c r="D38" s="64">
        <v>3600000</v>
      </c>
      <c r="E38" s="64">
        <v>3600000</v>
      </c>
      <c r="F38" s="64"/>
      <c r="G38" s="62">
        <f>E38-D38</f>
        <v>0</v>
      </c>
    </row>
    <row r="39" spans="1:7" s="14" customFormat="1" ht="21.75" customHeight="1" x14ac:dyDescent="0.3">
      <c r="A39" s="84"/>
      <c r="B39" s="84"/>
      <c r="C39" s="56" t="s">
        <v>32</v>
      </c>
      <c r="D39" s="66">
        <v>10000000</v>
      </c>
      <c r="E39" s="66">
        <v>14400000</v>
      </c>
      <c r="F39" s="66"/>
      <c r="G39" s="62">
        <f>E39-D39</f>
        <v>4400000</v>
      </c>
    </row>
    <row r="40" spans="1:7" ht="21.75" customHeight="1" x14ac:dyDescent="0.3">
      <c r="A40" s="134" t="s">
        <v>67</v>
      </c>
      <c r="B40" s="134"/>
      <c r="C40" s="56"/>
      <c r="D40" s="64">
        <f>SUM(D27:D29)+D30+D36</f>
        <v>44592800</v>
      </c>
      <c r="E40" s="64">
        <f>SUM(E27:E29)+E30+E36</f>
        <v>69864800</v>
      </c>
      <c r="F40" s="64">
        <f>SUM(F27:F29)+F30+F36</f>
        <v>0</v>
      </c>
      <c r="G40" s="64">
        <f>SUM(G27:G29)+G30+G36</f>
        <v>25272000</v>
      </c>
    </row>
    <row r="41" spans="1:7" s="11" customFormat="1" ht="21.75" customHeight="1" x14ac:dyDescent="0.3">
      <c r="A41" s="56" t="s">
        <v>66</v>
      </c>
      <c r="B41" s="56"/>
      <c r="C41" s="56"/>
      <c r="D41" s="64">
        <f>D40+D26</f>
        <v>241114520</v>
      </c>
      <c r="E41" s="64">
        <f>E40+E26</f>
        <v>387797940</v>
      </c>
      <c r="F41" s="64">
        <f>F40+F26</f>
        <v>0</v>
      </c>
      <c r="G41" s="64">
        <f>G40+G26</f>
        <v>146683420</v>
      </c>
    </row>
    <row r="42" spans="1:7" ht="14.25" customHeight="1" x14ac:dyDescent="0.3">
      <c r="A42" s="57"/>
      <c r="B42" s="56" t="s">
        <v>12</v>
      </c>
      <c r="C42" s="146"/>
      <c r="D42" s="126">
        <f>SUM(D43:D49)</f>
        <v>30241820</v>
      </c>
      <c r="E42" s="126">
        <f>SUM(E43:E49)</f>
        <v>55360000</v>
      </c>
      <c r="F42" s="126">
        <f>SUM(F47:F49)</f>
        <v>0</v>
      </c>
      <c r="G42" s="126">
        <f>SUM(G43:G49)</f>
        <v>25118180</v>
      </c>
    </row>
    <row r="43" spans="1:7" ht="14.25" customHeight="1" x14ac:dyDescent="0.3">
      <c r="A43" s="57"/>
      <c r="B43" s="57"/>
      <c r="C43" s="56" t="s">
        <v>126</v>
      </c>
      <c r="D43" s="130"/>
      <c r="E43" s="64">
        <v>23200000</v>
      </c>
      <c r="F43" s="130"/>
      <c r="G43" s="62">
        <f>E43-D43</f>
        <v>23200000</v>
      </c>
    </row>
    <row r="44" spans="1:7" ht="14.25" customHeight="1" x14ac:dyDescent="0.3">
      <c r="A44" s="57"/>
      <c r="B44" s="57"/>
      <c r="C44" s="56" t="s">
        <v>127</v>
      </c>
      <c r="D44" s="130"/>
      <c r="E44" s="64">
        <v>11600000</v>
      </c>
      <c r="F44" s="130"/>
      <c r="G44" s="62">
        <f>E44-D44</f>
        <v>11600000</v>
      </c>
    </row>
    <row r="45" spans="1:7" ht="14.25" customHeight="1" x14ac:dyDescent="0.3">
      <c r="A45" s="57"/>
      <c r="B45" s="57"/>
      <c r="C45" s="56" t="s">
        <v>128</v>
      </c>
      <c r="D45" s="130"/>
      <c r="E45" s="64">
        <v>1500000</v>
      </c>
      <c r="F45" s="130"/>
      <c r="G45" s="62">
        <f>E45-D45</f>
        <v>1500000</v>
      </c>
    </row>
    <row r="46" spans="1:7" ht="14.25" customHeight="1" x14ac:dyDescent="0.3">
      <c r="A46" s="57"/>
      <c r="B46" s="57"/>
      <c r="C46" s="56" t="s">
        <v>129</v>
      </c>
      <c r="D46" s="130"/>
      <c r="E46" s="64">
        <v>15000000</v>
      </c>
      <c r="F46" s="130"/>
      <c r="G46" s="62">
        <f>E46-D46</f>
        <v>15000000</v>
      </c>
    </row>
    <row r="47" spans="1:7" ht="14.25" customHeight="1" x14ac:dyDescent="0.3">
      <c r="A47" s="57"/>
      <c r="B47" s="84"/>
      <c r="C47" s="56" t="s">
        <v>37</v>
      </c>
      <c r="D47" s="64">
        <v>5111970</v>
      </c>
      <c r="E47" s="64">
        <v>4000000</v>
      </c>
      <c r="F47" s="64"/>
      <c r="G47" s="62">
        <f>E47-D47</f>
        <v>-1111970</v>
      </c>
    </row>
    <row r="48" spans="1:7" ht="14.25" customHeight="1" x14ac:dyDescent="0.3">
      <c r="A48" s="57"/>
      <c r="B48" s="84"/>
      <c r="C48" s="146" t="s">
        <v>81</v>
      </c>
      <c r="D48" s="64">
        <v>25084850</v>
      </c>
      <c r="E48" s="71"/>
      <c r="F48" s="64"/>
      <c r="G48" s="62">
        <f>E48-D48</f>
        <v>-25084850</v>
      </c>
    </row>
    <row r="49" spans="1:7" ht="14.25" customHeight="1" x14ac:dyDescent="0.3">
      <c r="A49" s="57"/>
      <c r="B49" s="57"/>
      <c r="C49" s="75" t="s">
        <v>38</v>
      </c>
      <c r="D49" s="64">
        <v>45000</v>
      </c>
      <c r="E49" s="64">
        <v>60000</v>
      </c>
      <c r="F49" s="64"/>
      <c r="G49" s="62">
        <f>E49-D49</f>
        <v>15000</v>
      </c>
    </row>
    <row r="50" spans="1:7" ht="14.25" customHeight="1" x14ac:dyDescent="0.3">
      <c r="A50" s="57"/>
      <c r="B50" s="56" t="s">
        <v>39</v>
      </c>
      <c r="C50" s="75"/>
      <c r="D50" s="130">
        <f>SUM(D51:D58)</f>
        <v>640230312</v>
      </c>
      <c r="E50" s="130">
        <f>SUM(E51:E58)</f>
        <v>641441600</v>
      </c>
      <c r="F50" s="130">
        <f>SUM(F51:F58)</f>
        <v>0</v>
      </c>
      <c r="G50" s="130">
        <f>SUM(G51:G58)</f>
        <v>1211288</v>
      </c>
    </row>
    <row r="51" spans="1:7" ht="14.25" customHeight="1" x14ac:dyDescent="0.3">
      <c r="A51" s="57"/>
      <c r="B51" s="57"/>
      <c r="C51" s="143" t="s">
        <v>111</v>
      </c>
      <c r="D51" s="69">
        <v>123849477</v>
      </c>
      <c r="E51" s="69">
        <v>122713000</v>
      </c>
      <c r="F51" s="69"/>
      <c r="G51" s="62">
        <f>E51-D51</f>
        <v>-1136477</v>
      </c>
    </row>
    <row r="52" spans="1:7" ht="14.25" customHeight="1" x14ac:dyDescent="0.3">
      <c r="A52" s="57"/>
      <c r="B52" s="57"/>
      <c r="C52" s="143" t="s">
        <v>46</v>
      </c>
      <c r="D52" s="69">
        <v>273403603</v>
      </c>
      <c r="E52" s="69">
        <v>395725000</v>
      </c>
      <c r="F52" s="69"/>
      <c r="G52" s="62">
        <f>E52-D52</f>
        <v>122321397</v>
      </c>
    </row>
    <row r="53" spans="1:7" ht="14.25" customHeight="1" x14ac:dyDescent="0.3">
      <c r="A53" s="57"/>
      <c r="B53" s="57"/>
      <c r="C53" s="143" t="s">
        <v>47</v>
      </c>
      <c r="D53" s="69">
        <v>179561064</v>
      </c>
      <c r="E53" s="69">
        <v>55293600</v>
      </c>
      <c r="F53" s="69"/>
      <c r="G53" s="62">
        <f t="shared" ref="G53:G58" si="0">E53-D53</f>
        <v>-124267464</v>
      </c>
    </row>
    <row r="54" spans="1:7" ht="14.25" customHeight="1" x14ac:dyDescent="0.3">
      <c r="A54" s="57"/>
      <c r="B54" s="57"/>
      <c r="C54" s="74" t="s">
        <v>101</v>
      </c>
      <c r="D54" s="69">
        <v>32745763</v>
      </c>
      <c r="E54" s="64">
        <v>30960000</v>
      </c>
      <c r="F54" s="69"/>
      <c r="G54" s="62">
        <f t="shared" si="0"/>
        <v>-1785763</v>
      </c>
    </row>
    <row r="55" spans="1:7" ht="14.25" customHeight="1" x14ac:dyDescent="0.3">
      <c r="A55" s="57"/>
      <c r="B55" s="57"/>
      <c r="C55" s="56" t="s">
        <v>102</v>
      </c>
      <c r="D55" s="69">
        <v>30296826</v>
      </c>
      <c r="E55" s="64">
        <v>36750000</v>
      </c>
      <c r="F55" s="69"/>
      <c r="G55" s="62">
        <f>E55-D55</f>
        <v>6453174</v>
      </c>
    </row>
    <row r="56" spans="1:7" ht="14.25" customHeight="1" x14ac:dyDescent="0.3">
      <c r="A56" s="57"/>
      <c r="B56" s="57"/>
      <c r="C56" s="74" t="s">
        <v>100</v>
      </c>
      <c r="D56" s="69">
        <v>2792</v>
      </c>
      <c r="E56" s="64"/>
      <c r="F56" s="69"/>
      <c r="G56" s="62">
        <f t="shared" si="0"/>
        <v>-2792</v>
      </c>
    </row>
    <row r="57" spans="1:7" ht="14.25" customHeight="1" x14ac:dyDescent="0.3">
      <c r="A57" s="57"/>
      <c r="B57" s="57"/>
      <c r="C57" s="74" t="s">
        <v>112</v>
      </c>
      <c r="D57" s="69">
        <v>239919</v>
      </c>
      <c r="E57" s="64"/>
      <c r="F57" s="69"/>
      <c r="G57" s="62">
        <f t="shared" si="0"/>
        <v>-239919</v>
      </c>
    </row>
    <row r="58" spans="1:7" ht="14.25" customHeight="1" x14ac:dyDescent="0.3">
      <c r="A58" s="57"/>
      <c r="B58" s="57"/>
      <c r="C58" s="75" t="s">
        <v>97</v>
      </c>
      <c r="D58" s="76">
        <v>130868</v>
      </c>
      <c r="E58" s="64"/>
      <c r="F58" s="76"/>
      <c r="G58" s="62">
        <f t="shared" si="0"/>
        <v>-130868</v>
      </c>
    </row>
    <row r="59" spans="1:7" ht="14.25" hidden="1" customHeight="1" x14ac:dyDescent="0.3">
      <c r="A59" s="78" t="s">
        <v>42</v>
      </c>
      <c r="B59" s="78"/>
      <c r="C59" s="78"/>
      <c r="D59" s="81"/>
      <c r="E59" s="81"/>
      <c r="F59" s="81"/>
      <c r="G59" s="81"/>
    </row>
    <row r="60" spans="1:7" ht="14.25" hidden="1" customHeight="1" x14ac:dyDescent="0.3">
      <c r="A60" s="57"/>
      <c r="B60" s="56" t="s">
        <v>42</v>
      </c>
      <c r="C60" s="56" t="s">
        <v>42</v>
      </c>
      <c r="D60" s="82"/>
      <c r="E60" s="82"/>
      <c r="F60" s="82"/>
      <c r="G60" s="62">
        <f>F60-E60</f>
        <v>0</v>
      </c>
    </row>
    <row r="61" spans="1:7" ht="14.25" customHeight="1" x14ac:dyDescent="0.3">
      <c r="A61" s="78" t="s">
        <v>71</v>
      </c>
      <c r="B61" s="78"/>
      <c r="C61" s="78"/>
      <c r="D61" s="81">
        <f>D62</f>
        <v>517467</v>
      </c>
      <c r="E61" s="81">
        <f t="shared" ref="E61:G61" si="1">E62</f>
        <v>520000</v>
      </c>
      <c r="F61" s="81">
        <f t="shared" si="1"/>
        <v>0</v>
      </c>
      <c r="G61" s="81">
        <f t="shared" si="1"/>
        <v>2533</v>
      </c>
    </row>
    <row r="62" spans="1:7" ht="14.25" customHeight="1" x14ac:dyDescent="0.3">
      <c r="A62" s="57"/>
      <c r="B62" s="56" t="s">
        <v>71</v>
      </c>
      <c r="C62" s="56"/>
      <c r="D62" s="68">
        <f>SUM(D63:D64)</f>
        <v>517467</v>
      </c>
      <c r="E62" s="68">
        <f t="shared" ref="E62:G62" si="2">SUM(E63:E64)</f>
        <v>520000</v>
      </c>
      <c r="F62" s="68">
        <f t="shared" si="2"/>
        <v>0</v>
      </c>
      <c r="G62" s="68">
        <f t="shared" si="2"/>
        <v>2533</v>
      </c>
    </row>
    <row r="63" spans="1:7" ht="14.25" customHeight="1" x14ac:dyDescent="0.3">
      <c r="A63" s="57"/>
      <c r="B63" s="57"/>
      <c r="C63" s="57" t="s">
        <v>43</v>
      </c>
      <c r="D63" s="73">
        <v>500000</v>
      </c>
      <c r="E63" s="73">
        <v>500000</v>
      </c>
      <c r="F63" s="73"/>
      <c r="G63" s="62">
        <f t="shared" ref="G63:G64" si="3">E63-D63</f>
        <v>0</v>
      </c>
    </row>
    <row r="64" spans="1:7" ht="14.25" customHeight="1" x14ac:dyDescent="0.3">
      <c r="A64" s="57"/>
      <c r="B64" s="57"/>
      <c r="C64" s="145" t="s">
        <v>55</v>
      </c>
      <c r="D64" s="68">
        <v>17467</v>
      </c>
      <c r="E64" s="68">
        <v>20000</v>
      </c>
      <c r="F64" s="68"/>
      <c r="G64" s="62">
        <f t="shared" si="3"/>
        <v>2533</v>
      </c>
    </row>
    <row r="65" spans="1:7" ht="18" hidden="1" customHeight="1" x14ac:dyDescent="0.3">
      <c r="A65" s="56" t="s">
        <v>19</v>
      </c>
      <c r="B65" s="56"/>
      <c r="C65" s="56"/>
      <c r="D65" s="82"/>
      <c r="E65" s="82"/>
      <c r="F65" s="82"/>
      <c r="G65" s="82"/>
    </row>
    <row r="66" spans="1:7" ht="18" hidden="1" customHeight="1" x14ac:dyDescent="0.3">
      <c r="A66" s="145"/>
      <c r="B66" s="56" t="s">
        <v>56</v>
      </c>
      <c r="C66" s="56" t="s">
        <v>56</v>
      </c>
      <c r="D66" s="82"/>
      <c r="E66" s="82"/>
      <c r="F66" s="82"/>
      <c r="G66" s="62">
        <f>F66-E66</f>
        <v>0</v>
      </c>
    </row>
    <row r="67" spans="1:7" ht="18" customHeight="1" x14ac:dyDescent="0.3">
      <c r="A67" s="56" t="s">
        <v>5</v>
      </c>
      <c r="B67" s="56"/>
      <c r="C67" s="56"/>
      <c r="D67" s="64">
        <f>D42+D50+D59+D61+D65</f>
        <v>670989599</v>
      </c>
      <c r="E67" s="64">
        <f>E42+E50+E59+E61+E65</f>
        <v>697321600</v>
      </c>
      <c r="F67" s="64">
        <f>F42+F50+F59+F61+F65</f>
        <v>0</v>
      </c>
      <c r="G67" s="64">
        <f>G42+G50+G59+G61+G65</f>
        <v>26332001</v>
      </c>
    </row>
    <row r="68" spans="1:7" s="11" customFormat="1" ht="18" customHeight="1" x14ac:dyDescent="0.3">
      <c r="A68" s="56" t="s">
        <v>66</v>
      </c>
      <c r="B68" s="56"/>
      <c r="C68" s="56"/>
      <c r="D68" s="64">
        <f>D67+D41</f>
        <v>912104119</v>
      </c>
      <c r="E68" s="64">
        <f>E67+E41</f>
        <v>1085119540</v>
      </c>
      <c r="F68" s="64">
        <f>F67+F41</f>
        <v>0</v>
      </c>
      <c r="G68" s="64">
        <f>G67+G41</f>
        <v>173015421</v>
      </c>
    </row>
    <row r="69" spans="1:7" x14ac:dyDescent="0.3">
      <c r="A69" s="43"/>
      <c r="B69" s="43"/>
      <c r="C69" s="43"/>
      <c r="D69" s="42"/>
      <c r="E69" s="42"/>
      <c r="F69" s="42"/>
      <c r="G69" s="42"/>
    </row>
    <row r="71" spans="1:7" x14ac:dyDescent="0.3">
      <c r="G71" s="41"/>
    </row>
  </sheetData>
  <mergeCells count="8">
    <mergeCell ref="A1:G1"/>
    <mergeCell ref="B4:B5"/>
    <mergeCell ref="C4:C5"/>
    <mergeCell ref="G4:G5"/>
    <mergeCell ref="E4:E5"/>
    <mergeCell ref="A4:A5"/>
    <mergeCell ref="D4:D5"/>
    <mergeCell ref="F4:F5"/>
  </mergeCells>
  <phoneticPr fontId="3" type="noConversion"/>
  <printOptions horizontalCentered="1"/>
  <pageMargins left="6.4583333333333333E-3" right="0" top="0.11811023622047245" bottom="0.11811023622047245" header="0.11811023622047245" footer="0.1181102362204724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총괄표</vt:lpstr>
      <vt:lpstr>세입</vt:lpstr>
      <vt:lpstr>세출</vt:lpstr>
      <vt:lpstr>세입!Print_Area</vt:lpstr>
      <vt:lpstr>세출!Print_Area</vt:lpstr>
      <vt:lpstr>총괄표!Print_Area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이은혜</dc:creator>
  <cp:lastModifiedBy>사용자</cp:lastModifiedBy>
  <cp:lastPrinted>2018-12-24T05:53:10Z</cp:lastPrinted>
  <dcterms:created xsi:type="dcterms:W3CDTF">2008-08-27T11:00:41Z</dcterms:created>
  <dcterms:modified xsi:type="dcterms:W3CDTF">2018-12-27T07:59:30Z</dcterms:modified>
</cp:coreProperties>
</file>